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2BA34DB0-894E-406D-9992-18B93C822BA5}" xr6:coauthVersionLast="47" xr6:coauthVersionMax="47" xr10:uidLastSave="{00000000-0000-0000-0000-000000000000}"/>
  <bookViews>
    <workbookView xWindow="-120" yWindow="-120" windowWidth="29040" windowHeight="15840" xr2:uid="{00000000-000D-0000-FFFF-FFFF00000000}"/>
  </bookViews>
  <sheets>
    <sheet name="実績報告書（記入例）" sheetId="14" r:id="rId1"/>
    <sheet name="実績報告書（様式）" sheetId="13" r:id="rId2"/>
    <sheet name="積算計算書（自動計算）" sheetId="40" r:id="rId3"/>
    <sheet name="（参考）入力例" sheetId="34" r:id="rId4"/>
    <sheet name="入力シート（２月分）" sheetId="41" r:id="rId5"/>
    <sheet name="入力シート（３月分）" sheetId="43" r:id="rId6"/>
  </sheets>
  <definedNames>
    <definedName name="_xlnm.Print_Area" localSheetId="3">'（参考）入力例'!$A$1:$M$274</definedName>
    <definedName name="_xlnm.Print_Area" localSheetId="0">'実績報告書（記入例）'!$A$1:$V$47</definedName>
    <definedName name="_xlnm.Print_Area" localSheetId="1">'実績報告書（様式）'!$A$1:$R$48</definedName>
    <definedName name="_xlnm.Print_Area" localSheetId="2">'積算計算書（自動計算）'!$A$1:$Q$18</definedName>
    <definedName name="_xlnm.Print_Area" localSheetId="4">'入力シート（２月分）'!$A$1:$M$274</definedName>
    <definedName name="_xlnm.Print_Area" localSheetId="5">'入力シート（３月分）'!$A$1:$M$274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4" i="43" l="1"/>
  <c r="E113" i="43"/>
  <c r="E114" i="41"/>
  <c r="E113" i="41"/>
  <c r="G113" i="41" s="1"/>
  <c r="G202" i="41"/>
  <c r="J165" i="41"/>
  <c r="K149" i="41"/>
  <c r="J136" i="41"/>
  <c r="G135" i="41"/>
  <c r="G134" i="41"/>
  <c r="G133" i="41"/>
  <c r="G132" i="41"/>
  <c r="G131" i="41"/>
  <c r="G130" i="41"/>
  <c r="G129" i="41"/>
  <c r="G128" i="41"/>
  <c r="G127" i="41"/>
  <c r="G126" i="41"/>
  <c r="G125" i="41"/>
  <c r="G124" i="41"/>
  <c r="G123" i="41"/>
  <c r="G122" i="41"/>
  <c r="G121" i="41"/>
  <c r="G120" i="41"/>
  <c r="G119" i="41"/>
  <c r="G118" i="41"/>
  <c r="G114" i="41"/>
  <c r="G106" i="41"/>
  <c r="G105" i="41"/>
  <c r="G91" i="41"/>
  <c r="G84" i="41"/>
  <c r="G77" i="41"/>
  <c r="G77" i="34"/>
  <c r="J115" i="41" l="1"/>
  <c r="E138" i="41" s="1"/>
  <c r="G114" i="34"/>
  <c r="G113" i="34"/>
  <c r="E114" i="34"/>
  <c r="E113" i="34"/>
  <c r="G31" i="34"/>
  <c r="G32" i="34"/>
  <c r="G33" i="34"/>
  <c r="G24" i="34"/>
  <c r="G25" i="34"/>
  <c r="G26" i="34"/>
  <c r="E226" i="34"/>
  <c r="E225" i="34"/>
  <c r="E224" i="34"/>
  <c r="E223" i="34"/>
  <c r="E222" i="34"/>
  <c r="E221" i="34"/>
  <c r="E226" i="41"/>
  <c r="E225" i="41"/>
  <c r="E224" i="41"/>
  <c r="E223" i="41"/>
  <c r="E222" i="41"/>
  <c r="E221" i="41"/>
  <c r="E226" i="43"/>
  <c r="E225" i="43"/>
  <c r="E224" i="43"/>
  <c r="E223" i="43"/>
  <c r="E222" i="43"/>
  <c r="E221" i="43"/>
  <c r="G31" i="43"/>
  <c r="G32" i="43"/>
  <c r="G33" i="43"/>
  <c r="G24" i="43"/>
  <c r="G25" i="43"/>
  <c r="G26" i="43"/>
  <c r="G31" i="41"/>
  <c r="G32" i="41"/>
  <c r="G33" i="41"/>
  <c r="G24" i="41"/>
  <c r="G25" i="41"/>
  <c r="G26" i="41"/>
  <c r="J16" i="40"/>
  <c r="J15" i="40"/>
  <c r="J9" i="40" l="1"/>
  <c r="J4" i="40"/>
  <c r="E248" i="43"/>
  <c r="G248" i="43" s="1"/>
  <c r="E247" i="43"/>
  <c r="G247" i="43" s="1"/>
  <c r="F243" i="43"/>
  <c r="E232" i="43"/>
  <c r="C232" i="43"/>
  <c r="G232" i="43" s="1"/>
  <c r="G231" i="43"/>
  <c r="E231" i="43"/>
  <c r="C231" i="43"/>
  <c r="E230" i="43"/>
  <c r="C230" i="43"/>
  <c r="E229" i="43"/>
  <c r="C229" i="43"/>
  <c r="G229" i="43" s="1"/>
  <c r="E228" i="43"/>
  <c r="C228" i="43"/>
  <c r="G228" i="43" s="1"/>
  <c r="E227" i="43"/>
  <c r="C227" i="43"/>
  <c r="G227" i="43" s="1"/>
  <c r="G226" i="43"/>
  <c r="C226" i="43"/>
  <c r="C225" i="43"/>
  <c r="G225" i="43" s="1"/>
  <c r="C224" i="43"/>
  <c r="C223" i="43"/>
  <c r="G223" i="43" s="1"/>
  <c r="G222" i="43"/>
  <c r="C222" i="43"/>
  <c r="C221" i="43"/>
  <c r="E220" i="43"/>
  <c r="C220" i="43"/>
  <c r="E219" i="43"/>
  <c r="C219" i="43"/>
  <c r="G219" i="43" s="1"/>
  <c r="E218" i="43"/>
  <c r="G218" i="43" s="1"/>
  <c r="C218" i="43"/>
  <c r="E217" i="43"/>
  <c r="C217" i="43"/>
  <c r="G217" i="43" s="1"/>
  <c r="E216" i="43"/>
  <c r="C216" i="43"/>
  <c r="G216" i="43" s="1"/>
  <c r="E215" i="43"/>
  <c r="G215" i="43" s="1"/>
  <c r="C215" i="43"/>
  <c r="E214" i="43"/>
  <c r="C214" i="43"/>
  <c r="E213" i="43"/>
  <c r="C213" i="43"/>
  <c r="E212" i="43"/>
  <c r="C212" i="43"/>
  <c r="G212" i="43" s="1"/>
  <c r="G211" i="43"/>
  <c r="E211" i="43"/>
  <c r="C211" i="43"/>
  <c r="E210" i="43"/>
  <c r="C210" i="43"/>
  <c r="E209" i="43"/>
  <c r="C209" i="43"/>
  <c r="G209" i="43" s="1"/>
  <c r="E208" i="43"/>
  <c r="C208" i="43"/>
  <c r="G208" i="43" s="1"/>
  <c r="E207" i="43"/>
  <c r="C207" i="43"/>
  <c r="G207" i="43" s="1"/>
  <c r="E206" i="43"/>
  <c r="G206" i="43" s="1"/>
  <c r="C206" i="43"/>
  <c r="E205" i="43"/>
  <c r="C205" i="43"/>
  <c r="G205" i="43" s="1"/>
  <c r="E204" i="43"/>
  <c r="C204" i="43"/>
  <c r="E203" i="43"/>
  <c r="C203" i="43"/>
  <c r="G203" i="43" s="1"/>
  <c r="E202" i="43"/>
  <c r="G202" i="43" s="1"/>
  <c r="C202" i="43"/>
  <c r="E197" i="43"/>
  <c r="G197" i="43" s="1"/>
  <c r="E196" i="43"/>
  <c r="G196" i="43" s="1"/>
  <c r="E195" i="43"/>
  <c r="G195" i="43" s="1"/>
  <c r="E186" i="43"/>
  <c r="G186" i="43" s="1"/>
  <c r="C186" i="43"/>
  <c r="E185" i="43"/>
  <c r="C185" i="43"/>
  <c r="G185" i="43" s="1"/>
  <c r="E184" i="43"/>
  <c r="C184" i="43"/>
  <c r="G184" i="43" s="1"/>
  <c r="G183" i="43"/>
  <c r="E183" i="43"/>
  <c r="C183" i="43"/>
  <c r="E182" i="43"/>
  <c r="C182" i="43"/>
  <c r="G182" i="43" s="1"/>
  <c r="E181" i="43"/>
  <c r="C181" i="43"/>
  <c r="E180" i="43"/>
  <c r="C180" i="43"/>
  <c r="G180" i="43" s="1"/>
  <c r="G179" i="43"/>
  <c r="E179" i="43"/>
  <c r="C179" i="43"/>
  <c r="E178" i="43"/>
  <c r="C178" i="43"/>
  <c r="E177" i="43"/>
  <c r="C177" i="43"/>
  <c r="G177" i="43" s="1"/>
  <c r="E176" i="43"/>
  <c r="C176" i="43"/>
  <c r="E175" i="43"/>
  <c r="C175" i="43"/>
  <c r="G175" i="43" s="1"/>
  <c r="E174" i="43"/>
  <c r="C174" i="43"/>
  <c r="E173" i="43"/>
  <c r="C173" i="43"/>
  <c r="G173" i="43" s="1"/>
  <c r="E172" i="43"/>
  <c r="C172" i="43"/>
  <c r="E171" i="43"/>
  <c r="C171" i="43"/>
  <c r="G171" i="43" s="1"/>
  <c r="E170" i="43"/>
  <c r="G170" i="43" s="1"/>
  <c r="C170" i="43"/>
  <c r="E169" i="43"/>
  <c r="C169" i="43"/>
  <c r="F144" i="43"/>
  <c r="G135" i="43"/>
  <c r="E135" i="43"/>
  <c r="C135" i="43"/>
  <c r="E134" i="43"/>
  <c r="G134" i="43" s="1"/>
  <c r="C134" i="43"/>
  <c r="E133" i="43"/>
  <c r="C133" i="43"/>
  <c r="G133" i="43" s="1"/>
  <c r="E132" i="43"/>
  <c r="C132" i="43"/>
  <c r="G132" i="43" s="1"/>
  <c r="E131" i="43"/>
  <c r="C131" i="43"/>
  <c r="G131" i="43" s="1"/>
  <c r="E130" i="43"/>
  <c r="G130" i="43" s="1"/>
  <c r="C130" i="43"/>
  <c r="E129" i="43"/>
  <c r="C129" i="43"/>
  <c r="E128" i="43"/>
  <c r="C128" i="43"/>
  <c r="E127" i="43"/>
  <c r="C127" i="43"/>
  <c r="G127" i="43" s="1"/>
  <c r="E126" i="43"/>
  <c r="C126" i="43"/>
  <c r="E125" i="43"/>
  <c r="C125" i="43"/>
  <c r="G125" i="43" s="1"/>
  <c r="E124" i="43"/>
  <c r="C124" i="43"/>
  <c r="G124" i="43" s="1"/>
  <c r="G123" i="43"/>
  <c r="E123" i="43"/>
  <c r="C123" i="43"/>
  <c r="E122" i="43"/>
  <c r="G122" i="43" s="1"/>
  <c r="C122" i="43"/>
  <c r="E121" i="43"/>
  <c r="C121" i="43"/>
  <c r="E120" i="43"/>
  <c r="C120" i="43"/>
  <c r="G120" i="43" s="1"/>
  <c r="E119" i="43"/>
  <c r="C119" i="43"/>
  <c r="G119" i="43" s="1"/>
  <c r="E118" i="43"/>
  <c r="C118" i="43"/>
  <c r="G114" i="43"/>
  <c r="G113" i="43"/>
  <c r="J115" i="43" s="1"/>
  <c r="F105" i="43"/>
  <c r="G104" i="43"/>
  <c r="G103" i="43"/>
  <c r="G102" i="43"/>
  <c r="G101" i="43"/>
  <c r="G100" i="43"/>
  <c r="G99" i="43"/>
  <c r="F98" i="43"/>
  <c r="G97" i="43"/>
  <c r="G96" i="43"/>
  <c r="G95" i="43"/>
  <c r="G94" i="43"/>
  <c r="G93" i="43"/>
  <c r="G92" i="43"/>
  <c r="F91" i="43"/>
  <c r="G90" i="43"/>
  <c r="G89" i="43"/>
  <c r="G88" i="43"/>
  <c r="G87" i="43"/>
  <c r="G86" i="43"/>
  <c r="G85" i="43"/>
  <c r="G91" i="43" s="1"/>
  <c r="F84" i="43"/>
  <c r="G83" i="43"/>
  <c r="G82" i="43"/>
  <c r="G81" i="43"/>
  <c r="G80" i="43"/>
  <c r="G79" i="43"/>
  <c r="G78" i="43"/>
  <c r="G84" i="43" s="1"/>
  <c r="F77" i="43"/>
  <c r="F106" i="43" s="1"/>
  <c r="G76" i="43"/>
  <c r="G75" i="43"/>
  <c r="G74" i="43"/>
  <c r="G73" i="43"/>
  <c r="G72" i="43"/>
  <c r="G71" i="43"/>
  <c r="G70" i="43"/>
  <c r="G77" i="43" s="1"/>
  <c r="F64" i="43"/>
  <c r="G63" i="43"/>
  <c r="G62" i="43"/>
  <c r="G61" i="43"/>
  <c r="G60" i="43"/>
  <c r="G59" i="43"/>
  <c r="G58" i="43"/>
  <c r="G64" i="43" s="1"/>
  <c r="F57" i="43"/>
  <c r="F65" i="43" s="1"/>
  <c r="G56" i="43"/>
  <c r="G55" i="43"/>
  <c r="G54" i="43"/>
  <c r="G53" i="43"/>
  <c r="G52" i="43"/>
  <c r="G51" i="43"/>
  <c r="F49" i="43"/>
  <c r="G48" i="43"/>
  <c r="G47" i="43"/>
  <c r="G46" i="43"/>
  <c r="G45" i="43"/>
  <c r="G44" i="43"/>
  <c r="G43" i="43"/>
  <c r="F42" i="43"/>
  <c r="F50" i="43" s="1"/>
  <c r="G41" i="43"/>
  <c r="G40" i="43"/>
  <c r="G39" i="43"/>
  <c r="G38" i="43"/>
  <c r="G37" i="43"/>
  <c r="G36" i="43"/>
  <c r="F34" i="43"/>
  <c r="G30" i="43"/>
  <c r="G29" i="43"/>
  <c r="G28" i="43"/>
  <c r="F27" i="43"/>
  <c r="F35" i="43" s="1"/>
  <c r="G23" i="43"/>
  <c r="G22" i="43"/>
  <c r="G21" i="43"/>
  <c r="H16" i="43"/>
  <c r="F142" i="43" s="1"/>
  <c r="D16" i="43"/>
  <c r="F141" i="43" s="1"/>
  <c r="H15" i="43"/>
  <c r="L15" i="43" s="1"/>
  <c r="D15" i="43"/>
  <c r="H14" i="43"/>
  <c r="F241" i="43" s="1"/>
  <c r="D14" i="43"/>
  <c r="F240" i="43" s="1"/>
  <c r="E248" i="41"/>
  <c r="G248" i="41" s="1"/>
  <c r="E247" i="41"/>
  <c r="G247" i="41" s="1"/>
  <c r="F243" i="41"/>
  <c r="E232" i="41"/>
  <c r="C232" i="41"/>
  <c r="G232" i="41" s="1"/>
  <c r="G231" i="41"/>
  <c r="E231" i="41"/>
  <c r="C231" i="41"/>
  <c r="E230" i="41"/>
  <c r="G230" i="41" s="1"/>
  <c r="C230" i="41"/>
  <c r="E229" i="41"/>
  <c r="C229" i="41"/>
  <c r="G229" i="41" s="1"/>
  <c r="E228" i="41"/>
  <c r="C228" i="41"/>
  <c r="E227" i="41"/>
  <c r="C227" i="41"/>
  <c r="G227" i="41" s="1"/>
  <c r="G226" i="41"/>
  <c r="C226" i="41"/>
  <c r="C225" i="41"/>
  <c r="G225" i="41" s="1"/>
  <c r="C224" i="41"/>
  <c r="C223" i="41"/>
  <c r="G223" i="41" s="1"/>
  <c r="C222" i="41"/>
  <c r="C221" i="41"/>
  <c r="E220" i="41"/>
  <c r="C220" i="41"/>
  <c r="G219" i="41"/>
  <c r="E219" i="41"/>
  <c r="C219" i="41"/>
  <c r="E218" i="41"/>
  <c r="C218" i="41"/>
  <c r="E217" i="41"/>
  <c r="C217" i="41"/>
  <c r="E216" i="41"/>
  <c r="C216" i="41"/>
  <c r="G216" i="41" s="1"/>
  <c r="E215" i="41"/>
  <c r="C215" i="41"/>
  <c r="G215" i="41" s="1"/>
  <c r="E214" i="41"/>
  <c r="G214" i="41" s="1"/>
  <c r="C214" i="41"/>
  <c r="E213" i="41"/>
  <c r="C213" i="41"/>
  <c r="G213" i="41" s="1"/>
  <c r="E212" i="41"/>
  <c r="C212" i="41"/>
  <c r="E211" i="41"/>
  <c r="C211" i="41"/>
  <c r="G211" i="41" s="1"/>
  <c r="E210" i="41"/>
  <c r="G210" i="41" s="1"/>
  <c r="C210" i="41"/>
  <c r="E209" i="41"/>
  <c r="C209" i="41"/>
  <c r="G209" i="41" s="1"/>
  <c r="E208" i="41"/>
  <c r="C208" i="41"/>
  <c r="G208" i="41" s="1"/>
  <c r="E207" i="41"/>
  <c r="G207" i="41" s="1"/>
  <c r="C207" i="41"/>
  <c r="E206" i="41"/>
  <c r="G206" i="41" s="1"/>
  <c r="C206" i="41"/>
  <c r="E205" i="41"/>
  <c r="C205" i="41"/>
  <c r="E204" i="41"/>
  <c r="C204" i="41"/>
  <c r="E203" i="41"/>
  <c r="C203" i="41"/>
  <c r="E202" i="41"/>
  <c r="C202" i="41"/>
  <c r="E197" i="41"/>
  <c r="G197" i="41" s="1"/>
  <c r="E196" i="41"/>
  <c r="G196" i="41" s="1"/>
  <c r="E195" i="41"/>
  <c r="G195" i="41" s="1"/>
  <c r="E186" i="41"/>
  <c r="C186" i="41"/>
  <c r="E185" i="41"/>
  <c r="C185" i="41"/>
  <c r="E184" i="41"/>
  <c r="C184" i="41"/>
  <c r="G184" i="41" s="1"/>
  <c r="E183" i="41"/>
  <c r="C183" i="41"/>
  <c r="G183" i="41" s="1"/>
  <c r="E182" i="41"/>
  <c r="C182" i="41"/>
  <c r="G182" i="41" s="1"/>
  <c r="E181" i="41"/>
  <c r="C181" i="41"/>
  <c r="G181" i="41" s="1"/>
  <c r="E180" i="41"/>
  <c r="C180" i="41"/>
  <c r="G180" i="41" s="1"/>
  <c r="G179" i="41"/>
  <c r="E179" i="41"/>
  <c r="C179" i="41"/>
  <c r="E178" i="41"/>
  <c r="G178" i="41" s="1"/>
  <c r="C178" i="41"/>
  <c r="E177" i="41"/>
  <c r="C177" i="41"/>
  <c r="E176" i="41"/>
  <c r="C176" i="41"/>
  <c r="G176" i="41" s="1"/>
  <c r="E175" i="41"/>
  <c r="C175" i="41"/>
  <c r="G175" i="41" s="1"/>
  <c r="E174" i="41"/>
  <c r="C174" i="41"/>
  <c r="G174" i="41" s="1"/>
  <c r="E173" i="41"/>
  <c r="C173" i="41"/>
  <c r="E172" i="41"/>
  <c r="C172" i="41"/>
  <c r="E171" i="41"/>
  <c r="C171" i="41"/>
  <c r="G171" i="41" s="1"/>
  <c r="E170" i="41"/>
  <c r="C170" i="41"/>
  <c r="E169" i="41"/>
  <c r="C169" i="41"/>
  <c r="F144" i="41"/>
  <c r="E135" i="41"/>
  <c r="C135" i="41"/>
  <c r="E134" i="41"/>
  <c r="C134" i="41"/>
  <c r="E133" i="41"/>
  <c r="C133" i="41"/>
  <c r="E132" i="41"/>
  <c r="C132" i="41"/>
  <c r="E131" i="41"/>
  <c r="C131" i="41"/>
  <c r="E130" i="41"/>
  <c r="C130" i="41"/>
  <c r="E129" i="41"/>
  <c r="C129" i="41"/>
  <c r="E128" i="41"/>
  <c r="C128" i="41"/>
  <c r="E127" i="41"/>
  <c r="C127" i="41"/>
  <c r="E126" i="41"/>
  <c r="C126" i="41"/>
  <c r="E125" i="41"/>
  <c r="C125" i="41"/>
  <c r="E124" i="41"/>
  <c r="C124" i="41"/>
  <c r="E123" i="41"/>
  <c r="C123" i="41"/>
  <c r="E122" i="41"/>
  <c r="C122" i="41"/>
  <c r="E121" i="41"/>
  <c r="C121" i="41"/>
  <c r="E120" i="41"/>
  <c r="C120" i="41"/>
  <c r="E119" i="41"/>
  <c r="C119" i="41"/>
  <c r="E118" i="41"/>
  <c r="C118" i="41"/>
  <c r="F105" i="41"/>
  <c r="G104" i="41"/>
  <c r="G103" i="41"/>
  <c r="G102" i="41"/>
  <c r="G101" i="41"/>
  <c r="G100" i="41"/>
  <c r="G99" i="41"/>
  <c r="F98" i="41"/>
  <c r="G97" i="41"/>
  <c r="G96" i="41"/>
  <c r="G95" i="41"/>
  <c r="G94" i="41"/>
  <c r="G93" i="41"/>
  <c r="G92" i="41"/>
  <c r="F91" i="41"/>
  <c r="G90" i="41"/>
  <c r="G89" i="41"/>
  <c r="G88" i="41"/>
  <c r="G87" i="41"/>
  <c r="G86" i="41"/>
  <c r="G85" i="41"/>
  <c r="F84" i="41"/>
  <c r="G83" i="41"/>
  <c r="G82" i="41"/>
  <c r="G81" i="41"/>
  <c r="G80" i="41"/>
  <c r="G79" i="41"/>
  <c r="G78" i="41"/>
  <c r="F77" i="41"/>
  <c r="F106" i="41" s="1"/>
  <c r="G76" i="41"/>
  <c r="G75" i="41"/>
  <c r="G74" i="41"/>
  <c r="G73" i="41"/>
  <c r="G72" i="41"/>
  <c r="G71" i="41"/>
  <c r="G70" i="41"/>
  <c r="F64" i="41"/>
  <c r="G63" i="41"/>
  <c r="G62" i="41"/>
  <c r="G61" i="41"/>
  <c r="G60" i="41"/>
  <c r="G59" i="41"/>
  <c r="G58" i="41"/>
  <c r="F57" i="41"/>
  <c r="G56" i="41"/>
  <c r="G55" i="41"/>
  <c r="G54" i="41"/>
  <c r="G53" i="41"/>
  <c r="G52" i="41"/>
  <c r="G51" i="41"/>
  <c r="F49" i="41"/>
  <c r="G48" i="41"/>
  <c r="G47" i="41"/>
  <c r="G46" i="41"/>
  <c r="G45" i="41"/>
  <c r="G44" i="41"/>
  <c r="G43" i="41"/>
  <c r="F42" i="41"/>
  <c r="F50" i="41" s="1"/>
  <c r="G41" i="41"/>
  <c r="G40" i="41"/>
  <c r="G39" i="41"/>
  <c r="G38" i="41"/>
  <c r="G37" i="41"/>
  <c r="G36" i="41"/>
  <c r="G42" i="41" s="1"/>
  <c r="F34" i="41"/>
  <c r="G30" i="41"/>
  <c r="G29" i="41"/>
  <c r="G28" i="41"/>
  <c r="G34" i="41" s="1"/>
  <c r="F27" i="41"/>
  <c r="F35" i="41" s="1"/>
  <c r="G23" i="41"/>
  <c r="G22" i="41"/>
  <c r="G21" i="41"/>
  <c r="G27" i="41" s="1"/>
  <c r="H16" i="41"/>
  <c r="F142" i="41" s="1"/>
  <c r="D16" i="41"/>
  <c r="F141" i="41" s="1"/>
  <c r="H15" i="41"/>
  <c r="D15" i="41"/>
  <c r="H14" i="41"/>
  <c r="F241" i="41" s="1"/>
  <c r="D14" i="41"/>
  <c r="J5" i="40" s="1"/>
  <c r="G186" i="41" l="1"/>
  <c r="G218" i="41"/>
  <c r="G222" i="41"/>
  <c r="G57" i="43"/>
  <c r="G126" i="43"/>
  <c r="G181" i="43"/>
  <c r="G213" i="43"/>
  <c r="G220" i="43"/>
  <c r="G224" i="43"/>
  <c r="G205" i="41"/>
  <c r="G212" i="41"/>
  <c r="G27" i="43"/>
  <c r="G35" i="43" s="1"/>
  <c r="G174" i="43"/>
  <c r="G178" i="43"/>
  <c r="G210" i="43"/>
  <c r="G220" i="41"/>
  <c r="G49" i="43"/>
  <c r="G105" i="43"/>
  <c r="G214" i="43"/>
  <c r="F65" i="41"/>
  <c r="G217" i="41"/>
  <c r="G224" i="41"/>
  <c r="G42" i="43"/>
  <c r="G98" i="43"/>
  <c r="G121" i="43"/>
  <c r="G128" i="43"/>
  <c r="K158" i="41"/>
  <c r="G203" i="41"/>
  <c r="G221" i="41"/>
  <c r="G228" i="41"/>
  <c r="G34" i="43"/>
  <c r="G172" i="43"/>
  <c r="G176" i="43"/>
  <c r="G230" i="43"/>
  <c r="G49" i="41"/>
  <c r="G50" i="41" s="1"/>
  <c r="G172" i="41"/>
  <c r="G118" i="43"/>
  <c r="G129" i="43"/>
  <c r="J198" i="43"/>
  <c r="L16" i="41"/>
  <c r="F143" i="41" s="1"/>
  <c r="K147" i="41" s="1"/>
  <c r="G204" i="43"/>
  <c r="F66" i="43"/>
  <c r="G169" i="43"/>
  <c r="J11" i="40"/>
  <c r="L16" i="43"/>
  <c r="F143" i="43" s="1"/>
  <c r="K158" i="43" s="1"/>
  <c r="J10" i="40"/>
  <c r="G204" i="41"/>
  <c r="G35" i="41"/>
  <c r="G170" i="41"/>
  <c r="F66" i="41"/>
  <c r="G173" i="41"/>
  <c r="J6" i="40"/>
  <c r="L15" i="41"/>
  <c r="G255" i="41"/>
  <c r="G50" i="43"/>
  <c r="G65" i="43"/>
  <c r="J187" i="43"/>
  <c r="G106" i="43"/>
  <c r="J136" i="43"/>
  <c r="E138" i="43" s="1"/>
  <c r="G221" i="43"/>
  <c r="J234" i="43" s="1"/>
  <c r="E236" i="43" s="1"/>
  <c r="G255" i="43"/>
  <c r="L14" i="43"/>
  <c r="F242" i="43" s="1"/>
  <c r="G64" i="41"/>
  <c r="F240" i="41"/>
  <c r="L14" i="41"/>
  <c r="F242" i="41" s="1"/>
  <c r="G57" i="41"/>
  <c r="G169" i="41"/>
  <c r="G177" i="41"/>
  <c r="G185" i="41"/>
  <c r="G98" i="41"/>
  <c r="J198" i="41"/>
  <c r="J234" i="41" l="1"/>
  <c r="E236" i="41" s="1"/>
  <c r="G66" i="43"/>
  <c r="K147" i="43"/>
  <c r="K148" i="43"/>
  <c r="K148" i="41"/>
  <c r="K152" i="43"/>
  <c r="K152" i="41"/>
  <c r="K149" i="43"/>
  <c r="K153" i="43"/>
  <c r="G251" i="43"/>
  <c r="G252" i="43" s="1"/>
  <c r="G261" i="43"/>
  <c r="G251" i="41"/>
  <c r="G252" i="41" s="1"/>
  <c r="G261" i="41"/>
  <c r="K153" i="41"/>
  <c r="J187" i="41"/>
  <c r="K159" i="41"/>
  <c r="G65" i="41"/>
  <c r="G66" i="41" s="1"/>
  <c r="K154" i="43" l="1"/>
  <c r="K160" i="43" s="1"/>
  <c r="K161" i="43" s="1"/>
  <c r="K162" i="43" s="1"/>
  <c r="K159" i="43"/>
  <c r="K154" i="41"/>
  <c r="K160" i="41" s="1"/>
  <c r="K161" i="41" s="1"/>
  <c r="K162" i="41" s="1"/>
  <c r="K155" i="43"/>
  <c r="G256" i="43"/>
  <c r="G257" i="43" s="1"/>
  <c r="G258" i="43" s="1"/>
  <c r="G256" i="41"/>
  <c r="G257" i="41" s="1"/>
  <c r="G258" i="41" s="1"/>
  <c r="E248" i="34"/>
  <c r="K155" i="41" l="1"/>
  <c r="E189" i="41" s="1"/>
  <c r="J165" i="43"/>
  <c r="E189" i="43" s="1"/>
  <c r="G262" i="43"/>
  <c r="G263" i="43" s="1"/>
  <c r="G264" i="43" s="1"/>
  <c r="G267" i="43" s="1"/>
  <c r="G262" i="41"/>
  <c r="G263" i="41" s="1"/>
  <c r="G264" i="41" s="1"/>
  <c r="J268" i="41" s="1"/>
  <c r="E271" i="41" s="1"/>
  <c r="F243" i="34"/>
  <c r="E247" i="34"/>
  <c r="G274" i="41" l="1"/>
  <c r="J268" i="43"/>
  <c r="E271" i="43" s="1"/>
  <c r="G274" i="43" s="1"/>
  <c r="J8" i="40" s="1"/>
  <c r="G267" i="41"/>
  <c r="G248" i="34"/>
  <c r="G247" i="34"/>
  <c r="J3" i="40" l="1"/>
  <c r="J14" i="40" s="1"/>
  <c r="F22" i="13"/>
  <c r="G255" i="34"/>
  <c r="E203" i="34"/>
  <c r="E229" i="34" l="1"/>
  <c r="E230" i="34"/>
  <c r="E231" i="34"/>
  <c r="E232" i="34"/>
  <c r="E228" i="34"/>
  <c r="E227" i="34"/>
  <c r="C232" i="34"/>
  <c r="C229" i="34"/>
  <c r="C230" i="34"/>
  <c r="C231" i="34"/>
  <c r="C228" i="34"/>
  <c r="C227" i="34"/>
  <c r="C223" i="34"/>
  <c r="C224" i="34"/>
  <c r="C225" i="34"/>
  <c r="C226" i="34"/>
  <c r="G226" i="34" s="1"/>
  <c r="C222" i="34"/>
  <c r="C221" i="34"/>
  <c r="E217" i="34"/>
  <c r="E218" i="34"/>
  <c r="E219" i="34"/>
  <c r="E220" i="34"/>
  <c r="E216" i="34"/>
  <c r="E215" i="34"/>
  <c r="C220" i="34"/>
  <c r="C217" i="34"/>
  <c r="C218" i="34"/>
  <c r="C219" i="34"/>
  <c r="C216" i="34"/>
  <c r="C215" i="34"/>
  <c r="E209" i="34"/>
  <c r="E211" i="34"/>
  <c r="E212" i="34"/>
  <c r="E213" i="34"/>
  <c r="E214" i="34"/>
  <c r="E210" i="34"/>
  <c r="C214" i="34"/>
  <c r="C211" i="34"/>
  <c r="C212" i="34"/>
  <c r="C213" i="34"/>
  <c r="C210" i="34"/>
  <c r="C209" i="34"/>
  <c r="C208" i="34"/>
  <c r="E206" i="34"/>
  <c r="E207" i="34"/>
  <c r="E208" i="34"/>
  <c r="C206" i="34"/>
  <c r="C207" i="34"/>
  <c r="C203" i="34"/>
  <c r="C202" i="34"/>
  <c r="E196" i="34"/>
  <c r="G196" i="34" s="1"/>
  <c r="E195" i="34"/>
  <c r="G195" i="34" s="1"/>
  <c r="E197" i="34"/>
  <c r="G197" i="34" s="1"/>
  <c r="G225" i="34" l="1"/>
  <c r="G224" i="34"/>
  <c r="G223" i="34"/>
  <c r="G232" i="34"/>
  <c r="G220" i="34"/>
  <c r="G228" i="34"/>
  <c r="G218" i="34"/>
  <c r="G229" i="34"/>
  <c r="G211" i="34"/>
  <c r="G215" i="34"/>
  <c r="G214" i="34"/>
  <c r="G209" i="34"/>
  <c r="G213" i="34"/>
  <c r="G217" i="34"/>
  <c r="G219" i="34"/>
  <c r="G230" i="34"/>
  <c r="G207" i="34"/>
  <c r="G210" i="34"/>
  <c r="G206" i="34"/>
  <c r="G208" i="34"/>
  <c r="G212" i="34"/>
  <c r="G222" i="34"/>
  <c r="G231" i="34"/>
  <c r="J198" i="34"/>
  <c r="G216" i="34"/>
  <c r="G227" i="34"/>
  <c r="E205" i="34"/>
  <c r="C205" i="34"/>
  <c r="E204" i="34"/>
  <c r="C204" i="34"/>
  <c r="G203" i="34"/>
  <c r="E202" i="34"/>
  <c r="G202" i="34" s="1"/>
  <c r="E186" i="34"/>
  <c r="C186" i="34"/>
  <c r="E185" i="34"/>
  <c r="C185" i="34"/>
  <c r="E184" i="34"/>
  <c r="C184" i="34"/>
  <c r="E183" i="34"/>
  <c r="C183" i="34"/>
  <c r="E182" i="34"/>
  <c r="C182" i="34"/>
  <c r="E181" i="34"/>
  <c r="C181" i="34"/>
  <c r="E180" i="34"/>
  <c r="C180" i="34"/>
  <c r="E179" i="34"/>
  <c r="C179" i="34"/>
  <c r="E178" i="34"/>
  <c r="C178" i="34"/>
  <c r="E177" i="34"/>
  <c r="C177" i="34"/>
  <c r="E176" i="34"/>
  <c r="C176" i="34"/>
  <c r="E175" i="34"/>
  <c r="C175" i="34"/>
  <c r="E174" i="34"/>
  <c r="C174" i="34"/>
  <c r="E173" i="34"/>
  <c r="C173" i="34"/>
  <c r="E172" i="34"/>
  <c r="C172" i="34"/>
  <c r="E171" i="34"/>
  <c r="C171" i="34"/>
  <c r="E170" i="34"/>
  <c r="C170" i="34"/>
  <c r="E169" i="34"/>
  <c r="C169" i="34"/>
  <c r="F144" i="34"/>
  <c r="E135" i="34"/>
  <c r="C135" i="34"/>
  <c r="E134" i="34"/>
  <c r="C134" i="34"/>
  <c r="E133" i="34"/>
  <c r="C133" i="34"/>
  <c r="E132" i="34"/>
  <c r="C132" i="34"/>
  <c r="E131" i="34"/>
  <c r="C131" i="34"/>
  <c r="E130" i="34"/>
  <c r="C130" i="34"/>
  <c r="E129" i="34"/>
  <c r="C129" i="34"/>
  <c r="E128" i="34"/>
  <c r="C128" i="34"/>
  <c r="E127" i="34"/>
  <c r="C127" i="34"/>
  <c r="E126" i="34"/>
  <c r="C126" i="34"/>
  <c r="E125" i="34"/>
  <c r="C125" i="34"/>
  <c r="E124" i="34"/>
  <c r="C124" i="34"/>
  <c r="E123" i="34"/>
  <c r="C123" i="34"/>
  <c r="E122" i="34"/>
  <c r="C122" i="34"/>
  <c r="E121" i="34"/>
  <c r="C121" i="34"/>
  <c r="E120" i="34"/>
  <c r="C120" i="34"/>
  <c r="E119" i="34"/>
  <c r="C119" i="34"/>
  <c r="E118" i="34"/>
  <c r="C118" i="34"/>
  <c r="F105" i="34"/>
  <c r="G104" i="34"/>
  <c r="G103" i="34"/>
  <c r="G102" i="34"/>
  <c r="G101" i="34"/>
  <c r="G100" i="34"/>
  <c r="G99" i="34"/>
  <c r="F98" i="34"/>
  <c r="G97" i="34"/>
  <c r="G96" i="34"/>
  <c r="G95" i="34"/>
  <c r="G94" i="34"/>
  <c r="G93" i="34"/>
  <c r="G92" i="34"/>
  <c r="F91" i="34"/>
  <c r="G221" i="34" s="1"/>
  <c r="G90" i="34"/>
  <c r="G89" i="34"/>
  <c r="G88" i="34"/>
  <c r="G87" i="34"/>
  <c r="G86" i="34"/>
  <c r="G85" i="34"/>
  <c r="F84" i="34"/>
  <c r="G83" i="34"/>
  <c r="G82" i="34"/>
  <c r="G81" i="34"/>
  <c r="G80" i="34"/>
  <c r="G79" i="34"/>
  <c r="G78" i="34"/>
  <c r="F77" i="34"/>
  <c r="G76" i="34"/>
  <c r="G75" i="34"/>
  <c r="G74" i="34"/>
  <c r="G73" i="34"/>
  <c r="G72" i="34"/>
  <c r="G71" i="34"/>
  <c r="G70" i="34"/>
  <c r="F64" i="34"/>
  <c r="G63" i="34"/>
  <c r="G62" i="34"/>
  <c r="G61" i="34"/>
  <c r="G60" i="34"/>
  <c r="G59" i="34"/>
  <c r="G58" i="34"/>
  <c r="F57" i="34"/>
  <c r="G56" i="34"/>
  <c r="G55" i="34"/>
  <c r="G54" i="34"/>
  <c r="G53" i="34"/>
  <c r="G52" i="34"/>
  <c r="G51" i="34"/>
  <c r="F49" i="34"/>
  <c r="G48" i="34"/>
  <c r="G47" i="34"/>
  <c r="G46" i="34"/>
  <c r="G45" i="34"/>
  <c r="G44" i="34"/>
  <c r="G43" i="34"/>
  <c r="F42" i="34"/>
  <c r="G41" i="34"/>
  <c r="G40" i="34"/>
  <c r="G39" i="34"/>
  <c r="G38" i="34"/>
  <c r="G37" i="34"/>
  <c r="G36" i="34"/>
  <c r="F34" i="34"/>
  <c r="G30" i="34"/>
  <c r="G29" i="34"/>
  <c r="G28" i="34"/>
  <c r="F27" i="34"/>
  <c r="G23" i="34"/>
  <c r="G22" i="34"/>
  <c r="G21" i="34"/>
  <c r="H16" i="34"/>
  <c r="F142" i="34" s="1"/>
  <c r="D16" i="34"/>
  <c r="F141" i="34" s="1"/>
  <c r="H15" i="34"/>
  <c r="D15" i="34"/>
  <c r="H14" i="34"/>
  <c r="F241" i="34" s="1"/>
  <c r="D14" i="34"/>
  <c r="F240" i="34" s="1"/>
  <c r="G171" i="34" l="1"/>
  <c r="G173" i="34"/>
  <c r="G179" i="34"/>
  <c r="G181" i="34"/>
  <c r="G205" i="34"/>
  <c r="G130" i="34"/>
  <c r="F50" i="34"/>
  <c r="G119" i="34"/>
  <c r="G121" i="34"/>
  <c r="G127" i="34"/>
  <c r="G129" i="34"/>
  <c r="L15" i="34"/>
  <c r="G182" i="34"/>
  <c r="G134" i="34"/>
  <c r="G186" i="34"/>
  <c r="G120" i="34"/>
  <c r="G122" i="34"/>
  <c r="G124" i="34"/>
  <c r="G126" i="34"/>
  <c r="G128" i="34"/>
  <c r="G133" i="34"/>
  <c r="G172" i="34"/>
  <c r="G174" i="34"/>
  <c r="G178" i="34"/>
  <c r="G180" i="34"/>
  <c r="G135" i="34"/>
  <c r="G57" i="34"/>
  <c r="G98" i="34"/>
  <c r="G185" i="34"/>
  <c r="G170" i="34"/>
  <c r="G49" i="34"/>
  <c r="F106" i="34"/>
  <c r="G91" i="34"/>
  <c r="G131" i="34"/>
  <c r="G176" i="34"/>
  <c r="G183" i="34"/>
  <c r="G204" i="34"/>
  <c r="G34" i="34"/>
  <c r="G42" i="34"/>
  <c r="F65" i="34"/>
  <c r="G84" i="34"/>
  <c r="G64" i="34"/>
  <c r="G105" i="34"/>
  <c r="G123" i="34"/>
  <c r="G125" i="34"/>
  <c r="G132" i="34"/>
  <c r="G177" i="34"/>
  <c r="G184" i="34"/>
  <c r="G175" i="34"/>
  <c r="G169" i="34"/>
  <c r="G27" i="34"/>
  <c r="F35" i="34"/>
  <c r="G118" i="34"/>
  <c r="L16" i="34"/>
  <c r="F143" i="34" s="1"/>
  <c r="K158" i="34" s="1"/>
  <c r="L14" i="34"/>
  <c r="F242" i="34" s="1"/>
  <c r="J115" i="34"/>
  <c r="K147" i="34" l="1"/>
  <c r="G261" i="34"/>
  <c r="G251" i="34"/>
  <c r="G252" i="34" s="1"/>
  <c r="J234" i="34"/>
  <c r="E236" i="34" s="1"/>
  <c r="G35" i="34"/>
  <c r="G106" i="34"/>
  <c r="G65" i="34"/>
  <c r="G50" i="34"/>
  <c r="F66" i="34"/>
  <c r="J187" i="34"/>
  <c r="J136" i="34"/>
  <c r="E138" i="34" s="1"/>
  <c r="K148" i="34"/>
  <c r="K159" i="34"/>
  <c r="G256" i="34" l="1"/>
  <c r="G257" i="34" s="1"/>
  <c r="G66" i="34"/>
  <c r="K152" i="34"/>
  <c r="G258" i="34" l="1"/>
  <c r="G262" i="34"/>
  <c r="G263" i="34" s="1"/>
  <c r="G264" i="34" s="1"/>
  <c r="G267" i="34" s="1"/>
  <c r="K149" i="34"/>
  <c r="K153" i="34"/>
  <c r="K154" i="34" s="1"/>
  <c r="J268" i="34" l="1"/>
  <c r="K155" i="34"/>
  <c r="K160" i="34"/>
  <c r="K161" i="34" s="1"/>
  <c r="K162" i="34" l="1"/>
  <c r="J165" i="34" s="1"/>
  <c r="E189" i="34" s="1"/>
  <c r="E271" i="34" l="1"/>
  <c r="G274"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47" authorId="0" shapeId="0" xr:uid="{00000000-0006-0000-0300-000001000000}">
      <text>
        <r>
          <rPr>
            <b/>
            <sz val="9"/>
            <color indexed="81"/>
            <rFont val="MS P ゴシック"/>
            <family val="3"/>
            <charset val="128"/>
          </rPr>
          <t>PCR等検査件数</t>
        </r>
      </text>
    </comment>
    <comment ref="G147" authorId="0" shapeId="0" xr:uid="{00000000-0006-0000-0300-000002000000}">
      <text>
        <r>
          <rPr>
            <b/>
            <sz val="9"/>
            <color indexed="81"/>
            <rFont val="MS P ゴシック"/>
            <family val="3"/>
            <charset val="128"/>
          </rPr>
          <t>検査件数合計</t>
        </r>
      </text>
    </comment>
    <comment ref="I147" authorId="0" shapeId="0" xr:uid="{00000000-0006-0000-0300-000003000000}">
      <text>
        <r>
          <rPr>
            <b/>
            <sz val="9"/>
            <color indexed="81"/>
            <rFont val="MS P ゴシック"/>
            <family val="3"/>
            <charset val="128"/>
          </rPr>
          <t>検査拠点稼働日数</t>
        </r>
      </text>
    </comment>
    <comment ref="G153" authorId="0" shapeId="0" xr:uid="{00000000-0006-0000-0300-000004000000}">
      <text>
        <r>
          <rPr>
            <b/>
            <sz val="9"/>
            <color indexed="81"/>
            <rFont val="MS P ゴシック"/>
            <family val="3"/>
            <charset val="128"/>
          </rPr>
          <t>PCR等検査件数</t>
        </r>
      </text>
    </comment>
    <comment ref="E158" authorId="0" shapeId="0" xr:uid="{00000000-0006-0000-0300-000005000000}">
      <text>
        <r>
          <rPr>
            <b/>
            <sz val="9"/>
            <color indexed="81"/>
            <rFont val="MS P ゴシック"/>
            <family val="3"/>
            <charset val="128"/>
          </rPr>
          <t>PCR等検査件数</t>
        </r>
      </text>
    </comment>
    <comment ref="G158" authorId="0" shapeId="0" xr:uid="{00000000-0006-0000-0300-000006000000}">
      <text>
        <r>
          <rPr>
            <b/>
            <sz val="9"/>
            <color indexed="81"/>
            <rFont val="MS P ゴシック"/>
            <family val="3"/>
            <charset val="128"/>
          </rPr>
          <t>検査件数合計</t>
        </r>
      </text>
    </comment>
    <comment ref="I158" authorId="0" shapeId="0" xr:uid="{00000000-0006-0000-0300-000007000000}">
      <text>
        <r>
          <rPr>
            <b/>
            <sz val="9"/>
            <color indexed="81"/>
            <rFont val="MS P ゴシック"/>
            <family val="3"/>
            <charset val="128"/>
          </rPr>
          <t>検査拠点稼働日数</t>
        </r>
      </text>
    </comment>
    <comment ref="C252" authorId="0" shapeId="0" xr:uid="{00000000-0006-0000-0300-000008000000}">
      <text>
        <r>
          <rPr>
            <b/>
            <sz val="9"/>
            <color indexed="81"/>
            <rFont val="MS P ゴシック"/>
            <family val="3"/>
            <charset val="128"/>
          </rPr>
          <t>単価</t>
        </r>
      </text>
    </comment>
    <comment ref="C256" authorId="0" shapeId="0" xr:uid="{00000000-0006-0000-0300-000009000000}">
      <text>
        <r>
          <rPr>
            <b/>
            <sz val="9"/>
            <color indexed="81"/>
            <rFont val="MS P ゴシック"/>
            <family val="3"/>
            <charset val="128"/>
          </rPr>
          <t>検査件数合計</t>
        </r>
      </text>
    </comment>
    <comment ref="C258" authorId="0" shapeId="0" xr:uid="{00000000-0006-0000-0300-00000A000000}">
      <text>
        <r>
          <rPr>
            <b/>
            <sz val="9"/>
            <color indexed="81"/>
            <rFont val="MS P ゴシック"/>
            <family val="3"/>
            <charset val="128"/>
          </rPr>
          <t>単価</t>
        </r>
      </text>
    </comment>
    <comment ref="C261" authorId="0" shapeId="0" xr:uid="{00000000-0006-0000-0300-00000B000000}">
      <text>
        <r>
          <rPr>
            <b/>
            <sz val="9"/>
            <color indexed="81"/>
            <rFont val="MS P ゴシック"/>
            <family val="3"/>
            <charset val="128"/>
          </rPr>
          <t>検査件数合計</t>
        </r>
      </text>
    </comment>
    <comment ref="C262" authorId="0" shapeId="0" xr:uid="{00000000-0006-0000-0300-00000C000000}">
      <text>
        <r>
          <rPr>
            <b/>
            <sz val="9"/>
            <color indexed="81"/>
            <rFont val="MS P ゴシック"/>
            <family val="3"/>
            <charset val="128"/>
          </rPr>
          <t>検査件数合計</t>
        </r>
      </text>
    </comment>
    <comment ref="C264" authorId="0" shapeId="0" xr:uid="{00000000-0006-0000-0300-00000D000000}">
      <text>
        <r>
          <rPr>
            <b/>
            <sz val="9"/>
            <color indexed="81"/>
            <rFont val="MS P ゴシック"/>
            <family val="3"/>
            <charset val="128"/>
          </rPr>
          <t>単価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47" authorId="0" shapeId="0" xr:uid="{00000000-0006-0000-0400-000001000000}">
      <text>
        <r>
          <rPr>
            <b/>
            <sz val="9"/>
            <color indexed="81"/>
            <rFont val="MS P ゴシック"/>
            <family val="3"/>
            <charset val="128"/>
          </rPr>
          <t>PCR等検査件数</t>
        </r>
      </text>
    </comment>
    <comment ref="G147" authorId="0" shapeId="0" xr:uid="{00000000-0006-0000-0400-000002000000}">
      <text>
        <r>
          <rPr>
            <b/>
            <sz val="9"/>
            <color indexed="81"/>
            <rFont val="MS P ゴシック"/>
            <family val="3"/>
            <charset val="128"/>
          </rPr>
          <t>検査件数合計</t>
        </r>
      </text>
    </comment>
    <comment ref="I147" authorId="0" shapeId="0" xr:uid="{00000000-0006-0000-0400-000003000000}">
      <text>
        <r>
          <rPr>
            <b/>
            <sz val="9"/>
            <color indexed="81"/>
            <rFont val="MS P ゴシック"/>
            <family val="3"/>
            <charset val="128"/>
          </rPr>
          <t>検査拠点稼働日数</t>
        </r>
      </text>
    </comment>
    <comment ref="G153" authorId="0" shapeId="0" xr:uid="{00000000-0006-0000-0400-000004000000}">
      <text>
        <r>
          <rPr>
            <b/>
            <sz val="9"/>
            <color indexed="81"/>
            <rFont val="MS P ゴシック"/>
            <family val="3"/>
            <charset val="128"/>
          </rPr>
          <t>PCR等検査件数</t>
        </r>
      </text>
    </comment>
    <comment ref="E158" authorId="0" shapeId="0" xr:uid="{00000000-0006-0000-0400-000005000000}">
      <text>
        <r>
          <rPr>
            <b/>
            <sz val="9"/>
            <color indexed="81"/>
            <rFont val="MS P ゴシック"/>
            <family val="3"/>
            <charset val="128"/>
          </rPr>
          <t>PCR等検査件数</t>
        </r>
      </text>
    </comment>
    <comment ref="G158" authorId="0" shapeId="0" xr:uid="{00000000-0006-0000-0400-000006000000}">
      <text>
        <r>
          <rPr>
            <b/>
            <sz val="9"/>
            <color indexed="81"/>
            <rFont val="MS P ゴシック"/>
            <family val="3"/>
            <charset val="128"/>
          </rPr>
          <t>検査件数合計</t>
        </r>
      </text>
    </comment>
    <comment ref="I158" authorId="0" shapeId="0" xr:uid="{00000000-0006-0000-0400-000007000000}">
      <text>
        <r>
          <rPr>
            <b/>
            <sz val="9"/>
            <color indexed="81"/>
            <rFont val="MS P ゴシック"/>
            <family val="3"/>
            <charset val="128"/>
          </rPr>
          <t>検査拠点稼働日数</t>
        </r>
      </text>
    </comment>
    <comment ref="C252" authorId="0" shapeId="0" xr:uid="{00000000-0006-0000-0400-000008000000}">
      <text>
        <r>
          <rPr>
            <b/>
            <sz val="9"/>
            <color indexed="81"/>
            <rFont val="MS P ゴシック"/>
            <family val="3"/>
            <charset val="128"/>
          </rPr>
          <t>単価</t>
        </r>
      </text>
    </comment>
    <comment ref="C256" authorId="0" shapeId="0" xr:uid="{00000000-0006-0000-0400-000009000000}">
      <text>
        <r>
          <rPr>
            <b/>
            <sz val="9"/>
            <color indexed="81"/>
            <rFont val="MS P ゴシック"/>
            <family val="3"/>
            <charset val="128"/>
          </rPr>
          <t>検査件数合計</t>
        </r>
      </text>
    </comment>
    <comment ref="C258" authorId="0" shapeId="0" xr:uid="{00000000-0006-0000-0400-00000A000000}">
      <text>
        <r>
          <rPr>
            <b/>
            <sz val="9"/>
            <color indexed="81"/>
            <rFont val="MS P ゴシック"/>
            <family val="3"/>
            <charset val="128"/>
          </rPr>
          <t>単価</t>
        </r>
      </text>
    </comment>
    <comment ref="C261" authorId="0" shapeId="0" xr:uid="{00000000-0006-0000-0400-00000B000000}">
      <text>
        <r>
          <rPr>
            <b/>
            <sz val="9"/>
            <color indexed="81"/>
            <rFont val="MS P ゴシック"/>
            <family val="3"/>
            <charset val="128"/>
          </rPr>
          <t>検査件数合計</t>
        </r>
      </text>
    </comment>
    <comment ref="C262" authorId="0" shapeId="0" xr:uid="{00000000-0006-0000-0400-00000C000000}">
      <text>
        <r>
          <rPr>
            <b/>
            <sz val="9"/>
            <color indexed="81"/>
            <rFont val="MS P ゴシック"/>
            <family val="3"/>
            <charset val="128"/>
          </rPr>
          <t>検査件数合計</t>
        </r>
      </text>
    </comment>
    <comment ref="C264" authorId="0" shapeId="0" xr:uid="{00000000-0006-0000-0400-00000D000000}">
      <text>
        <r>
          <rPr>
            <b/>
            <sz val="9"/>
            <color indexed="81"/>
            <rFont val="MS P ゴシック"/>
            <family val="3"/>
            <charset val="128"/>
          </rPr>
          <t>単価</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47" authorId="0" shapeId="0" xr:uid="{00000000-0006-0000-0500-000001000000}">
      <text>
        <r>
          <rPr>
            <b/>
            <sz val="9"/>
            <color indexed="81"/>
            <rFont val="MS P ゴシック"/>
            <family val="3"/>
            <charset val="128"/>
          </rPr>
          <t>PCR等検査件数</t>
        </r>
      </text>
    </comment>
    <comment ref="G147" authorId="0" shapeId="0" xr:uid="{00000000-0006-0000-0500-000002000000}">
      <text>
        <r>
          <rPr>
            <b/>
            <sz val="9"/>
            <color indexed="81"/>
            <rFont val="MS P ゴシック"/>
            <family val="3"/>
            <charset val="128"/>
          </rPr>
          <t>検査件数合計</t>
        </r>
      </text>
    </comment>
    <comment ref="I147" authorId="0" shapeId="0" xr:uid="{00000000-0006-0000-0500-000003000000}">
      <text>
        <r>
          <rPr>
            <b/>
            <sz val="9"/>
            <color indexed="81"/>
            <rFont val="MS P ゴシック"/>
            <family val="3"/>
            <charset val="128"/>
          </rPr>
          <t>検査拠点稼働日数</t>
        </r>
      </text>
    </comment>
    <comment ref="G153" authorId="0" shapeId="0" xr:uid="{00000000-0006-0000-0500-000004000000}">
      <text>
        <r>
          <rPr>
            <b/>
            <sz val="9"/>
            <color indexed="81"/>
            <rFont val="MS P ゴシック"/>
            <family val="3"/>
            <charset val="128"/>
          </rPr>
          <t>PCR等検査件数</t>
        </r>
      </text>
    </comment>
    <comment ref="E158" authorId="0" shapeId="0" xr:uid="{00000000-0006-0000-0500-000005000000}">
      <text>
        <r>
          <rPr>
            <b/>
            <sz val="9"/>
            <color indexed="81"/>
            <rFont val="MS P ゴシック"/>
            <family val="3"/>
            <charset val="128"/>
          </rPr>
          <t>PCR等検査件数</t>
        </r>
      </text>
    </comment>
    <comment ref="G158" authorId="0" shapeId="0" xr:uid="{00000000-0006-0000-0500-000006000000}">
      <text>
        <r>
          <rPr>
            <b/>
            <sz val="9"/>
            <color indexed="81"/>
            <rFont val="MS P ゴシック"/>
            <family val="3"/>
            <charset val="128"/>
          </rPr>
          <t>検査件数合計</t>
        </r>
      </text>
    </comment>
    <comment ref="I158" authorId="0" shapeId="0" xr:uid="{00000000-0006-0000-0500-000007000000}">
      <text>
        <r>
          <rPr>
            <b/>
            <sz val="9"/>
            <color indexed="81"/>
            <rFont val="MS P ゴシック"/>
            <family val="3"/>
            <charset val="128"/>
          </rPr>
          <t>検査拠点稼働日数</t>
        </r>
      </text>
    </comment>
    <comment ref="C252" authorId="0" shapeId="0" xr:uid="{00000000-0006-0000-0500-000008000000}">
      <text>
        <r>
          <rPr>
            <b/>
            <sz val="9"/>
            <color indexed="81"/>
            <rFont val="MS P ゴシック"/>
            <family val="3"/>
            <charset val="128"/>
          </rPr>
          <t>単価</t>
        </r>
      </text>
    </comment>
    <comment ref="C256" authorId="0" shapeId="0" xr:uid="{00000000-0006-0000-0500-000009000000}">
      <text>
        <r>
          <rPr>
            <b/>
            <sz val="9"/>
            <color indexed="81"/>
            <rFont val="MS P ゴシック"/>
            <family val="3"/>
            <charset val="128"/>
          </rPr>
          <t>検査件数合計</t>
        </r>
      </text>
    </comment>
    <comment ref="C258" authorId="0" shapeId="0" xr:uid="{00000000-0006-0000-0500-00000A000000}">
      <text>
        <r>
          <rPr>
            <b/>
            <sz val="9"/>
            <color indexed="81"/>
            <rFont val="MS P ゴシック"/>
            <family val="3"/>
            <charset val="128"/>
          </rPr>
          <t>単価</t>
        </r>
      </text>
    </comment>
    <comment ref="C261" authorId="0" shapeId="0" xr:uid="{00000000-0006-0000-0500-00000B000000}">
      <text>
        <r>
          <rPr>
            <b/>
            <sz val="9"/>
            <color indexed="81"/>
            <rFont val="MS P ゴシック"/>
            <family val="3"/>
            <charset val="128"/>
          </rPr>
          <t>検査件数合計</t>
        </r>
      </text>
    </comment>
    <comment ref="C262" authorId="0" shapeId="0" xr:uid="{00000000-0006-0000-0500-00000C000000}">
      <text>
        <r>
          <rPr>
            <b/>
            <sz val="9"/>
            <color indexed="81"/>
            <rFont val="MS P ゴシック"/>
            <family val="3"/>
            <charset val="128"/>
          </rPr>
          <t>検査件数合計</t>
        </r>
      </text>
    </comment>
    <comment ref="C264" authorId="0" shapeId="0" xr:uid="{00000000-0006-0000-0500-00000D000000}">
      <text>
        <r>
          <rPr>
            <b/>
            <sz val="9"/>
            <color indexed="81"/>
            <rFont val="MS P ゴシック"/>
            <family val="3"/>
            <charset val="128"/>
          </rPr>
          <t>単価</t>
        </r>
      </text>
    </comment>
  </commentList>
</comments>
</file>

<file path=xl/sharedStrings.xml><?xml version="1.0" encoding="utf-8"?>
<sst xmlns="http://schemas.openxmlformats.org/spreadsheetml/2006/main" count="1451" uniqueCount="233">
  <si>
    <t>×</t>
    <phoneticPr fontId="2"/>
  </si>
  <si>
    <t>＝</t>
    <phoneticPr fontId="2"/>
  </si>
  <si>
    <t>合計</t>
    <rPh sb="0" eb="2">
      <t>ゴウケイ</t>
    </rPh>
    <phoneticPr fontId="2"/>
  </si>
  <si>
    <t>検査拠点稼働日数</t>
    <rPh sb="0" eb="2">
      <t>ケンサ</t>
    </rPh>
    <rPh sb="2" eb="4">
      <t>キョテン</t>
    </rPh>
    <rPh sb="4" eb="6">
      <t>カドウ</t>
    </rPh>
    <rPh sb="6" eb="8">
      <t>ニッスウ</t>
    </rPh>
    <phoneticPr fontId="2"/>
  </si>
  <si>
    <t>－</t>
    <phoneticPr fontId="2"/>
  </si>
  <si>
    <t>÷</t>
    <phoneticPr fontId="2"/>
  </si>
  <si>
    <t>仕入日</t>
    <rPh sb="0" eb="3">
      <t>シイレビ</t>
    </rPh>
    <phoneticPr fontId="2"/>
  </si>
  <si>
    <t>ＰＣＲ検査等</t>
    <rPh sb="3" eb="5">
      <t>ケンサ</t>
    </rPh>
    <rPh sb="5" eb="6">
      <t>トウ</t>
    </rPh>
    <phoneticPr fontId="2"/>
  </si>
  <si>
    <t>実績報告書</t>
    <rPh sb="0" eb="2">
      <t>ジッセキ</t>
    </rPh>
    <rPh sb="2" eb="5">
      <t>ホウコクショ</t>
    </rPh>
    <phoneticPr fontId="2"/>
  </si>
  <si>
    <t>実施事業者</t>
    <rPh sb="0" eb="2">
      <t>ジッシ</t>
    </rPh>
    <rPh sb="2" eb="5">
      <t>ジギョウシャ</t>
    </rPh>
    <phoneticPr fontId="2"/>
  </si>
  <si>
    <t>事業者名</t>
    <rPh sb="0" eb="3">
      <t>ジギョウシャ</t>
    </rPh>
    <rPh sb="3" eb="4">
      <t>メイ</t>
    </rPh>
    <phoneticPr fontId="2"/>
  </si>
  <si>
    <t>所在地</t>
    <rPh sb="0" eb="3">
      <t>ショザイチ</t>
    </rPh>
    <phoneticPr fontId="2"/>
  </si>
  <si>
    <t>〒</t>
    <phoneticPr fontId="2"/>
  </si>
  <si>
    <t>立会い等
実施事業所</t>
    <rPh sb="0" eb="2">
      <t>タチア</t>
    </rPh>
    <rPh sb="3" eb="4">
      <t>トウ</t>
    </rPh>
    <rPh sb="5" eb="7">
      <t>ジッシ</t>
    </rPh>
    <rPh sb="7" eb="10">
      <t>ジギョウショ</t>
    </rPh>
    <phoneticPr fontId="2"/>
  </si>
  <si>
    <t>事業所名</t>
    <rPh sb="0" eb="3">
      <t>ジギョウショ</t>
    </rPh>
    <rPh sb="3" eb="4">
      <t>メイ</t>
    </rPh>
    <phoneticPr fontId="2"/>
  </si>
  <si>
    <t>報告担当者</t>
    <rPh sb="0" eb="2">
      <t>ホウコク</t>
    </rPh>
    <rPh sb="2" eb="5">
      <t>タントウシャ</t>
    </rPh>
    <phoneticPr fontId="2"/>
  </si>
  <si>
    <t>氏名</t>
    <rPh sb="0" eb="2">
      <t>シメイ</t>
    </rPh>
    <phoneticPr fontId="2"/>
  </si>
  <si>
    <t>電話番号</t>
    <rPh sb="0" eb="2">
      <t>デンワ</t>
    </rPh>
    <rPh sb="2" eb="4">
      <t>バンゴウ</t>
    </rPh>
    <phoneticPr fontId="2"/>
  </si>
  <si>
    <t>報告期間</t>
    <rPh sb="0" eb="2">
      <t>ホウコク</t>
    </rPh>
    <rPh sb="2" eb="4">
      <t>キカン</t>
    </rPh>
    <phoneticPr fontId="2"/>
  </si>
  <si>
    <t>年</t>
    <rPh sb="0" eb="1">
      <t>ネン</t>
    </rPh>
    <phoneticPr fontId="2"/>
  </si>
  <si>
    <t>月</t>
    <rPh sb="0" eb="1">
      <t>ガツ</t>
    </rPh>
    <phoneticPr fontId="2"/>
  </si>
  <si>
    <t>日</t>
    <rPh sb="0" eb="1">
      <t>ヒ</t>
    </rPh>
    <phoneticPr fontId="2"/>
  </si>
  <si>
    <t>から</t>
    <phoneticPr fontId="2"/>
  </si>
  <si>
    <t>検査実績</t>
    <rPh sb="0" eb="2">
      <t>ケンサ</t>
    </rPh>
    <rPh sb="2" eb="4">
      <t>ジッセキ</t>
    </rPh>
    <phoneticPr fontId="2"/>
  </si>
  <si>
    <t>定着促進事業</t>
    <rPh sb="0" eb="2">
      <t>テイチャク</t>
    </rPh>
    <rPh sb="2" eb="4">
      <t>ソクシン</t>
    </rPh>
    <rPh sb="4" eb="6">
      <t>ジギョウ</t>
    </rPh>
    <phoneticPr fontId="2"/>
  </si>
  <si>
    <t>検査実施数</t>
    <rPh sb="0" eb="2">
      <t>ケンサ</t>
    </rPh>
    <rPh sb="2" eb="4">
      <t>ジッシ</t>
    </rPh>
    <rPh sb="4" eb="5">
      <t>スウ</t>
    </rPh>
    <phoneticPr fontId="2"/>
  </si>
  <si>
    <t>件</t>
    <rPh sb="0" eb="1">
      <t>ケン</t>
    </rPh>
    <phoneticPr fontId="2"/>
  </si>
  <si>
    <t>うち陽性数</t>
    <rPh sb="2" eb="4">
      <t>ヨウセイ</t>
    </rPh>
    <rPh sb="4" eb="5">
      <t>スウ</t>
    </rPh>
    <phoneticPr fontId="2"/>
  </si>
  <si>
    <t>抗原定量検査</t>
    <rPh sb="0" eb="2">
      <t>コウゲン</t>
    </rPh>
    <rPh sb="2" eb="4">
      <t>テイリョウ</t>
    </rPh>
    <rPh sb="4" eb="6">
      <t>ケンサ</t>
    </rPh>
    <phoneticPr fontId="2"/>
  </si>
  <si>
    <t>抗原定性検査</t>
    <rPh sb="0" eb="2">
      <t>コウゲン</t>
    </rPh>
    <rPh sb="2" eb="4">
      <t>テイセイ</t>
    </rPh>
    <rPh sb="4" eb="6">
      <t>ケンサ</t>
    </rPh>
    <phoneticPr fontId="2"/>
  </si>
  <si>
    <t>一般検査事業</t>
    <rPh sb="0" eb="2">
      <t>イッパン</t>
    </rPh>
    <rPh sb="2" eb="4">
      <t>ケンサ</t>
    </rPh>
    <rPh sb="4" eb="6">
      <t>ジギョウ</t>
    </rPh>
    <phoneticPr fontId="2"/>
  </si>
  <si>
    <t>交付申請額</t>
    <rPh sb="0" eb="2">
      <t>コウフ</t>
    </rPh>
    <rPh sb="2" eb="4">
      <t>シンセイ</t>
    </rPh>
    <rPh sb="4" eb="5">
      <t>ガク</t>
    </rPh>
    <phoneticPr fontId="2"/>
  </si>
  <si>
    <t>検査実施分</t>
    <rPh sb="0" eb="2">
      <t>ケンサ</t>
    </rPh>
    <rPh sb="2" eb="4">
      <t>ジッシ</t>
    </rPh>
    <rPh sb="4" eb="5">
      <t>ブン</t>
    </rPh>
    <phoneticPr fontId="2"/>
  </si>
  <si>
    <t>円</t>
    <rPh sb="0" eb="1">
      <t>エン</t>
    </rPh>
    <phoneticPr fontId="2"/>
  </si>
  <si>
    <t>体制整備分</t>
    <rPh sb="0" eb="2">
      <t>タイセイ</t>
    </rPh>
    <rPh sb="2" eb="4">
      <t>セイビ</t>
    </rPh>
    <rPh sb="4" eb="5">
      <t>ブン</t>
    </rPh>
    <phoneticPr fontId="2"/>
  </si>
  <si>
    <t>交付申請額
の積算</t>
    <rPh sb="0" eb="2">
      <t>コウフ</t>
    </rPh>
    <rPh sb="2" eb="4">
      <t>シンセイ</t>
    </rPh>
    <rPh sb="4" eb="5">
      <t>ガク</t>
    </rPh>
    <rPh sb="7" eb="9">
      <t>セキサン</t>
    </rPh>
    <phoneticPr fontId="2"/>
  </si>
  <si>
    <t>【記載方法】</t>
    <rPh sb="1" eb="3">
      <t>キサイ</t>
    </rPh>
    <rPh sb="3" eb="5">
      <t>ホウホウ</t>
    </rPh>
    <phoneticPr fontId="2"/>
  </si>
  <si>
    <t>・実施事業者：実施計画書の「事業者名」・「所在地」を記載してください。</t>
    <rPh sb="1" eb="3">
      <t>ジッシ</t>
    </rPh>
    <rPh sb="3" eb="6">
      <t>ジギョウシャ</t>
    </rPh>
    <rPh sb="7" eb="9">
      <t>ジッシ</t>
    </rPh>
    <rPh sb="9" eb="12">
      <t>ケイカクショ</t>
    </rPh>
    <rPh sb="14" eb="17">
      <t>ジギョウシャ</t>
    </rPh>
    <rPh sb="17" eb="18">
      <t>メイ</t>
    </rPh>
    <rPh sb="21" eb="24">
      <t>ショザイチ</t>
    </rPh>
    <rPh sb="26" eb="28">
      <t>キサイ</t>
    </rPh>
    <phoneticPr fontId="2"/>
  </si>
  <si>
    <t>・立会い等実施事業所：実施計画書の「立会い等又は検査を行う事業所」の「事業所名」・「所在地」を記載してください。</t>
    <rPh sb="1" eb="3">
      <t>タチア</t>
    </rPh>
    <rPh sb="4" eb="5">
      <t>トウ</t>
    </rPh>
    <rPh sb="5" eb="7">
      <t>ジッシ</t>
    </rPh>
    <rPh sb="7" eb="10">
      <t>ジギョウショ</t>
    </rPh>
    <rPh sb="11" eb="13">
      <t>ジッシ</t>
    </rPh>
    <rPh sb="13" eb="16">
      <t>ケイカクショ</t>
    </rPh>
    <rPh sb="18" eb="20">
      <t>タチア</t>
    </rPh>
    <rPh sb="21" eb="22">
      <t>トウ</t>
    </rPh>
    <rPh sb="22" eb="23">
      <t>マタ</t>
    </rPh>
    <rPh sb="24" eb="26">
      <t>ケンサ</t>
    </rPh>
    <rPh sb="27" eb="28">
      <t>オコナ</t>
    </rPh>
    <rPh sb="29" eb="32">
      <t>ジギョウショ</t>
    </rPh>
    <rPh sb="35" eb="38">
      <t>ジギョウショ</t>
    </rPh>
    <rPh sb="38" eb="39">
      <t>メイ</t>
    </rPh>
    <rPh sb="42" eb="45">
      <t>ショザイチ</t>
    </rPh>
    <rPh sb="47" eb="49">
      <t>キサイ</t>
    </rPh>
    <phoneticPr fontId="2"/>
  </si>
  <si>
    <t>・報告担当者：週次の報告についての担当者の氏名・電話番号を記載してください。</t>
    <rPh sb="1" eb="3">
      <t>ホウコク</t>
    </rPh>
    <rPh sb="3" eb="6">
      <t>タントウシャ</t>
    </rPh>
    <rPh sb="7" eb="9">
      <t>シュウジ</t>
    </rPh>
    <rPh sb="10" eb="12">
      <t>ホウコク</t>
    </rPh>
    <rPh sb="17" eb="20">
      <t>タントウシャ</t>
    </rPh>
    <rPh sb="21" eb="23">
      <t>シメイ</t>
    </rPh>
    <rPh sb="24" eb="26">
      <t>デンワ</t>
    </rPh>
    <rPh sb="26" eb="28">
      <t>バンゴウ</t>
    </rPh>
    <rPh sb="29" eb="31">
      <t>キサイ</t>
    </rPh>
    <phoneticPr fontId="2"/>
  </si>
  <si>
    <t>・報告期間：報告いただく期間を記載してください。</t>
    <rPh sb="1" eb="3">
      <t>ホウコク</t>
    </rPh>
    <rPh sb="3" eb="5">
      <t>キカン</t>
    </rPh>
    <rPh sb="6" eb="8">
      <t>ホウコク</t>
    </rPh>
    <rPh sb="12" eb="14">
      <t>キカン</t>
    </rPh>
    <rPh sb="15" eb="17">
      <t>キサイ</t>
    </rPh>
    <phoneticPr fontId="2"/>
  </si>
  <si>
    <t>・検査実績：実施区分別・検査種類別の検査の検査を実施した件数とそのうち陽性となった件数を記載してください。</t>
    <rPh sb="1" eb="3">
      <t>ケンサ</t>
    </rPh>
    <rPh sb="3" eb="5">
      <t>ジッセキ</t>
    </rPh>
    <rPh sb="6" eb="8">
      <t>ジッシ</t>
    </rPh>
    <rPh sb="8" eb="10">
      <t>クブン</t>
    </rPh>
    <rPh sb="10" eb="11">
      <t>ベツ</t>
    </rPh>
    <rPh sb="12" eb="14">
      <t>ケンサ</t>
    </rPh>
    <rPh sb="14" eb="16">
      <t>シュルイ</t>
    </rPh>
    <rPh sb="16" eb="17">
      <t>ベツ</t>
    </rPh>
    <rPh sb="18" eb="20">
      <t>ケンサ</t>
    </rPh>
    <rPh sb="21" eb="23">
      <t>ケンサ</t>
    </rPh>
    <rPh sb="24" eb="26">
      <t>ジッシ</t>
    </rPh>
    <rPh sb="28" eb="30">
      <t>ケンスウ</t>
    </rPh>
    <rPh sb="35" eb="37">
      <t>ヨウセイ</t>
    </rPh>
    <rPh sb="41" eb="43">
      <t>ケンスウ</t>
    </rPh>
    <rPh sb="44" eb="46">
      <t>キサイ</t>
    </rPh>
    <phoneticPr fontId="2"/>
  </si>
  <si>
    <t>・交付申請額：区分別の補助金交付申請額を記載してください。</t>
    <rPh sb="1" eb="3">
      <t>コウフ</t>
    </rPh>
    <rPh sb="3" eb="5">
      <t>シンセイ</t>
    </rPh>
    <rPh sb="5" eb="6">
      <t>ガク</t>
    </rPh>
    <rPh sb="7" eb="9">
      <t>クブン</t>
    </rPh>
    <rPh sb="9" eb="10">
      <t>ベツ</t>
    </rPh>
    <rPh sb="11" eb="14">
      <t>ホジョキン</t>
    </rPh>
    <rPh sb="14" eb="16">
      <t>コウフ</t>
    </rPh>
    <rPh sb="16" eb="18">
      <t>シンセイ</t>
    </rPh>
    <rPh sb="18" eb="19">
      <t>ガク</t>
    </rPh>
    <rPh sb="20" eb="22">
      <t>キサイ</t>
    </rPh>
    <phoneticPr fontId="2"/>
  </si>
  <si>
    <t>・交付申請額の積算：区分別の補助金交付申請額の積算を記載してください（記載スペースが足りない場合は別紙に記載してください。）。</t>
    <rPh sb="1" eb="3">
      <t>コウフ</t>
    </rPh>
    <rPh sb="3" eb="5">
      <t>シンセイ</t>
    </rPh>
    <rPh sb="5" eb="6">
      <t>ガク</t>
    </rPh>
    <rPh sb="7" eb="9">
      <t>セキサン</t>
    </rPh>
    <rPh sb="10" eb="12">
      <t>クブン</t>
    </rPh>
    <rPh sb="12" eb="13">
      <t>ベツ</t>
    </rPh>
    <rPh sb="14" eb="17">
      <t>ホジョキン</t>
    </rPh>
    <rPh sb="17" eb="19">
      <t>コウフ</t>
    </rPh>
    <rPh sb="19" eb="21">
      <t>シンセイ</t>
    </rPh>
    <rPh sb="21" eb="22">
      <t>ガク</t>
    </rPh>
    <rPh sb="23" eb="25">
      <t>セキサン</t>
    </rPh>
    <rPh sb="26" eb="28">
      <t>キサイ</t>
    </rPh>
    <rPh sb="35" eb="37">
      <t>キサイ</t>
    </rPh>
    <rPh sb="42" eb="43">
      <t>タ</t>
    </rPh>
    <rPh sb="46" eb="48">
      <t>バアイ</t>
    </rPh>
    <rPh sb="49" eb="51">
      <t>ベッシ</t>
    </rPh>
    <rPh sb="52" eb="54">
      <t>キサイ</t>
    </rPh>
    <phoneticPr fontId="2"/>
  </si>
  <si>
    <t>【報告期限】</t>
    <rPh sb="1" eb="3">
      <t>ホウコク</t>
    </rPh>
    <rPh sb="3" eb="5">
      <t>キゲン</t>
    </rPh>
    <phoneticPr fontId="2"/>
  </si>
  <si>
    <t>　別途、県が定めます。</t>
    <rPh sb="1" eb="3">
      <t>ベット</t>
    </rPh>
    <rPh sb="4" eb="5">
      <t>ケン</t>
    </rPh>
    <rPh sb="6" eb="7">
      <t>サダ</t>
    </rPh>
    <phoneticPr fontId="2"/>
  </si>
  <si>
    <t>【留意事項】</t>
    <rPh sb="1" eb="3">
      <t>リュウイ</t>
    </rPh>
    <rPh sb="3" eb="5">
      <t>ジコウ</t>
    </rPh>
    <phoneticPr fontId="2"/>
  </si>
  <si>
    <t>　本実績報告書に係る証憑書類（検査申込書や必要経費の領収書）は、５年保存してください（提出を求めることがあります。）。</t>
    <rPh sb="1" eb="2">
      <t>ホン</t>
    </rPh>
    <rPh sb="2" eb="4">
      <t>ジッセキ</t>
    </rPh>
    <rPh sb="4" eb="7">
      <t>ホウコクショ</t>
    </rPh>
    <rPh sb="8" eb="9">
      <t>カカ</t>
    </rPh>
    <rPh sb="10" eb="12">
      <t>ショウヒョウ</t>
    </rPh>
    <rPh sb="12" eb="14">
      <t>ショルイ</t>
    </rPh>
    <rPh sb="15" eb="17">
      <t>ケンサ</t>
    </rPh>
    <rPh sb="17" eb="20">
      <t>モウシコミショ</t>
    </rPh>
    <rPh sb="21" eb="23">
      <t>ヒツヨウ</t>
    </rPh>
    <rPh sb="23" eb="25">
      <t>ケイヒ</t>
    </rPh>
    <rPh sb="26" eb="29">
      <t>リョウシュウショ</t>
    </rPh>
    <rPh sb="33" eb="34">
      <t>ネン</t>
    </rPh>
    <rPh sb="34" eb="36">
      <t>ホゾン</t>
    </rPh>
    <rPh sb="43" eb="45">
      <t>テイシュツ</t>
    </rPh>
    <rPh sb="46" eb="47">
      <t>モト</t>
    </rPh>
    <phoneticPr fontId="2"/>
  </si>
  <si>
    <t>実績報告書（記入方法・記入例）</t>
    <rPh sb="0" eb="2">
      <t>ジッセキ</t>
    </rPh>
    <rPh sb="2" eb="5">
      <t>ホウコクショ</t>
    </rPh>
    <rPh sb="6" eb="8">
      <t>キニュウ</t>
    </rPh>
    <rPh sb="8" eb="10">
      <t>ホウホウ</t>
    </rPh>
    <rPh sb="11" eb="13">
      <t>キニュウ</t>
    </rPh>
    <rPh sb="13" eb="14">
      <t>レイ</t>
    </rPh>
    <phoneticPr fontId="2"/>
  </si>
  <si>
    <t>株式会社　とちまる薬局</t>
    <rPh sb="0" eb="4">
      <t>カブシキガイシャ</t>
    </rPh>
    <rPh sb="9" eb="11">
      <t>ヤッキョク</t>
    </rPh>
    <phoneticPr fontId="2"/>
  </si>
  <si>
    <t>320-8501</t>
    <phoneticPr fontId="2"/>
  </si>
  <si>
    <t>宇都宮市塙田1-1-20</t>
    <rPh sb="0" eb="4">
      <t>ウツノミヤシ</t>
    </rPh>
    <rPh sb="4" eb="6">
      <t>ハナワダ</t>
    </rPh>
    <phoneticPr fontId="2"/>
  </si>
  <si>
    <t>とちまる薬局　宇都宮店</t>
    <rPh sb="4" eb="6">
      <t>ヤッキョク</t>
    </rPh>
    <rPh sb="7" eb="10">
      <t>ウツノミヤ</t>
    </rPh>
    <rPh sb="10" eb="11">
      <t>テン</t>
    </rPh>
    <phoneticPr fontId="2"/>
  </si>
  <si>
    <t>宇都宮市塙田1-1-21</t>
    <rPh sb="0" eb="4">
      <t>ウツノミヤシ</t>
    </rPh>
    <rPh sb="4" eb="6">
      <t>ハナワダ</t>
    </rPh>
    <phoneticPr fontId="2"/>
  </si>
  <si>
    <t>栃木　花子</t>
    <rPh sb="0" eb="2">
      <t>トチギ</t>
    </rPh>
    <rPh sb="3" eb="5">
      <t>ハナコ</t>
    </rPh>
    <phoneticPr fontId="2"/>
  </si>
  <si>
    <t>028-623-0000</t>
    <phoneticPr fontId="2"/>
  </si>
  <si>
    <t>・検体採取用コンテナリース代：185,000円
・空気清浄機購入費：55,000円
・検体採取確認用タブレット購入費：78,000円
・消毒用アルコール購入費：45,000円
【体制整備分計】
　363,000円</t>
    <rPh sb="1" eb="3">
      <t>ケンタイ</t>
    </rPh>
    <rPh sb="3" eb="5">
      <t>サイシュ</t>
    </rPh>
    <rPh sb="5" eb="6">
      <t>ヨウ</t>
    </rPh>
    <rPh sb="13" eb="14">
      <t>ダイ</t>
    </rPh>
    <rPh sb="22" eb="23">
      <t>エン</t>
    </rPh>
    <rPh sb="25" eb="27">
      <t>クウキ</t>
    </rPh>
    <rPh sb="27" eb="30">
      <t>セイジョウキ</t>
    </rPh>
    <rPh sb="30" eb="32">
      <t>コウニュウ</t>
    </rPh>
    <rPh sb="32" eb="33">
      <t>ヒ</t>
    </rPh>
    <rPh sb="40" eb="41">
      <t>エン</t>
    </rPh>
    <rPh sb="43" eb="45">
      <t>ケンタイ</t>
    </rPh>
    <rPh sb="45" eb="47">
      <t>サイシュ</t>
    </rPh>
    <rPh sb="47" eb="49">
      <t>カクニン</t>
    </rPh>
    <rPh sb="49" eb="50">
      <t>ヨウ</t>
    </rPh>
    <rPh sb="55" eb="57">
      <t>コウニュウ</t>
    </rPh>
    <rPh sb="65" eb="66">
      <t>エン</t>
    </rPh>
    <rPh sb="68" eb="71">
      <t>ショウドクヨウ</t>
    </rPh>
    <rPh sb="76" eb="79">
      <t>コウニュウヒ</t>
    </rPh>
    <rPh sb="86" eb="87">
      <t>エン</t>
    </rPh>
    <rPh sb="89" eb="91">
      <t>タイセイ</t>
    </rPh>
    <rPh sb="91" eb="93">
      <t>セイビ</t>
    </rPh>
    <rPh sb="93" eb="94">
      <t>ブン</t>
    </rPh>
    <rPh sb="94" eb="95">
      <t>ケイ</t>
    </rPh>
    <rPh sb="105" eb="106">
      <t>エン</t>
    </rPh>
    <phoneticPr fontId="2"/>
  </si>
  <si>
    <t>ＰＣＲ検査等　</t>
    <rPh sb="3" eb="5">
      <t>ケンサ</t>
    </rPh>
    <rPh sb="5" eb="6">
      <t>トウ</t>
    </rPh>
    <phoneticPr fontId="2"/>
  </si>
  <si>
    <t>仕入日が令和３年12月30日以前の検査キットを使用して実施した検査件数</t>
    <rPh sb="17" eb="19">
      <t>ケンサ</t>
    </rPh>
    <rPh sb="23" eb="25">
      <t>シヨウ</t>
    </rPh>
    <rPh sb="27" eb="29">
      <t>ジッシ</t>
    </rPh>
    <rPh sb="31" eb="33">
      <t>ケンサ</t>
    </rPh>
    <rPh sb="33" eb="35">
      <t>ケンスウ</t>
    </rPh>
    <phoneticPr fontId="2"/>
  </si>
  <si>
    <t>仕入日が令和４年４月１日以降の検査キットを使用して実施した検査件数</t>
    <phoneticPr fontId="2"/>
  </si>
  <si>
    <t>仕入日が令和３年12月31日以降の検査キットを使用して実施した検査件数</t>
    <phoneticPr fontId="2"/>
  </si>
  <si>
    <t>仕入日が令和４年７月１日以降の検査キットを使用して実施した検査件数</t>
    <phoneticPr fontId="2"/>
  </si>
  <si>
    <t>仕入日が９月１日以降の検査キットを使用して実施した検査件数</t>
    <rPh sb="0" eb="3">
      <t>シイレビ</t>
    </rPh>
    <rPh sb="5" eb="6">
      <t>ガツ</t>
    </rPh>
    <rPh sb="7" eb="10">
      <t>ニチイコウ</t>
    </rPh>
    <rPh sb="11" eb="13">
      <t>ケンサ</t>
    </rPh>
    <rPh sb="17" eb="19">
      <t>シヨウ</t>
    </rPh>
    <rPh sb="21" eb="23">
      <t>ジッシ</t>
    </rPh>
    <rPh sb="25" eb="27">
      <t>ケンサ</t>
    </rPh>
    <rPh sb="27" eb="29">
      <t>ケンスウ</t>
    </rPh>
    <phoneticPr fontId="2"/>
  </si>
  <si>
    <t>上限8,500円</t>
    <rPh sb="0" eb="2">
      <t>ジョウゲン</t>
    </rPh>
    <rPh sb="7" eb="8">
      <t>エン</t>
    </rPh>
    <phoneticPr fontId="2"/>
  </si>
  <si>
    <t>検査件数による</t>
    <rPh sb="0" eb="2">
      <t>ケンサ</t>
    </rPh>
    <rPh sb="2" eb="4">
      <t>ケンスウ</t>
    </rPh>
    <phoneticPr fontId="2"/>
  </si>
  <si>
    <t>上限8,500円　
※検体採取を行った医療機関以外の施設へ検体を輸送し検査を委託して実施した場合を除き、7,000円</t>
    <rPh sb="0" eb="2">
      <t>ジョウゲン</t>
    </rPh>
    <rPh sb="7" eb="8">
      <t>エン</t>
    </rPh>
    <phoneticPr fontId="2"/>
  </si>
  <si>
    <t>仕入額</t>
    <rPh sb="0" eb="3">
      <t>シイレガク</t>
    </rPh>
    <phoneticPr fontId="2"/>
  </si>
  <si>
    <t>小計</t>
    <rPh sb="0" eb="2">
      <t>ショウケイ</t>
    </rPh>
    <phoneticPr fontId="2"/>
  </si>
  <si>
    <r>
      <t xml:space="preserve">仕入単価
</t>
    </r>
    <r>
      <rPr>
        <sz val="9"/>
        <color theme="1"/>
        <rFont val="游ゴシック"/>
        <family val="3"/>
        <charset val="128"/>
        <scheme val="minor"/>
      </rPr>
      <t>（キット単位）</t>
    </r>
    <rPh sb="0" eb="2">
      <t>シイ</t>
    </rPh>
    <rPh sb="2" eb="4">
      <t>タンカ</t>
    </rPh>
    <rPh sb="9" eb="11">
      <t>タンイ</t>
    </rPh>
    <phoneticPr fontId="2"/>
  </si>
  <si>
    <r>
      <t xml:space="preserve">仕入数
</t>
    </r>
    <r>
      <rPr>
        <sz val="9"/>
        <color theme="1"/>
        <rFont val="游ゴシック"/>
        <family val="3"/>
        <charset val="128"/>
        <scheme val="minor"/>
      </rPr>
      <t>（キット単位）</t>
    </r>
    <rPh sb="0" eb="2">
      <t>シイレ</t>
    </rPh>
    <rPh sb="2" eb="3">
      <t>スウ</t>
    </rPh>
    <rPh sb="8" eb="10">
      <t>タンイ</t>
    </rPh>
    <phoneticPr fontId="2"/>
  </si>
  <si>
    <t>上限3,500円</t>
    <rPh sb="0" eb="2">
      <t>ジョウゲン</t>
    </rPh>
    <rPh sb="7" eb="8">
      <t>エン</t>
    </rPh>
    <phoneticPr fontId="2"/>
  </si>
  <si>
    <t>上限1,500円</t>
    <rPh sb="0" eb="2">
      <t>ジョウゲン</t>
    </rPh>
    <rPh sb="7" eb="8">
      <t>エン</t>
    </rPh>
    <phoneticPr fontId="2"/>
  </si>
  <si>
    <t>上限7,000円</t>
    <rPh sb="0" eb="2">
      <t>ジョウゲン</t>
    </rPh>
    <rPh sb="7" eb="8">
      <t>エン</t>
    </rPh>
    <phoneticPr fontId="2"/>
  </si>
  <si>
    <t>=</t>
    <phoneticPr fontId="2"/>
  </si>
  <si>
    <t>⇒</t>
    <phoneticPr fontId="2"/>
  </si>
  <si>
    <t>・・・a</t>
    <phoneticPr fontId="2"/>
  </si>
  <si>
    <t>・・・b</t>
    <phoneticPr fontId="2"/>
  </si>
  <si>
    <t>・・・d</t>
    <phoneticPr fontId="2"/>
  </si>
  <si>
    <t>・・・f</t>
    <phoneticPr fontId="2"/>
  </si>
  <si>
    <t>・・・g</t>
    <phoneticPr fontId="2"/>
  </si>
  <si>
    <t>・・・（１）</t>
    <phoneticPr fontId="2"/>
  </si>
  <si>
    <t>・・・（２）</t>
    <phoneticPr fontId="2"/>
  </si>
  <si>
    <t>・・・（３）</t>
    <phoneticPr fontId="2"/>
  </si>
  <si>
    <t>・・・（４）</t>
    <phoneticPr fontId="2"/>
  </si>
  <si>
    <t>総計</t>
    <rPh sb="0" eb="2">
      <t>ソウケイ</t>
    </rPh>
    <phoneticPr fontId="2"/>
  </si>
  <si>
    <t>（１）＋（２）＋（３）＋（４）</t>
    <phoneticPr fontId="2"/>
  </si>
  <si>
    <t>件数</t>
    <rPh sb="0" eb="2">
      <t>ケンスウ</t>
    </rPh>
    <phoneticPr fontId="2"/>
  </si>
  <si>
    <t>備考</t>
    <rPh sb="0" eb="2">
      <t>ビコウ</t>
    </rPh>
    <phoneticPr fontId="2"/>
  </si>
  <si>
    <t>内容</t>
    <rPh sb="0" eb="2">
      <t>ナイヨウ</t>
    </rPh>
    <phoneticPr fontId="2"/>
  </si>
  <si>
    <t>うち、新価格適用前</t>
    <rPh sb="3" eb="6">
      <t>シンカカク</t>
    </rPh>
    <rPh sb="6" eb="9">
      <t>テキヨウマエ</t>
    </rPh>
    <phoneticPr fontId="2"/>
  </si>
  <si>
    <t>うち、新価格適用後</t>
    <rPh sb="3" eb="6">
      <t>シンカカク</t>
    </rPh>
    <rPh sb="6" eb="9">
      <t>テキヨウゴ</t>
    </rPh>
    <phoneticPr fontId="2"/>
  </si>
  <si>
    <t>新価格適用前</t>
    <rPh sb="0" eb="3">
      <t>シンカカク</t>
    </rPh>
    <rPh sb="3" eb="6">
      <t>テキヨウマエ</t>
    </rPh>
    <phoneticPr fontId="2"/>
  </si>
  <si>
    <t>新価格適用後</t>
    <rPh sb="0" eb="3">
      <t>シンカカク</t>
    </rPh>
    <rPh sb="3" eb="6">
      <t>テキヨウゴ</t>
    </rPh>
    <phoneticPr fontId="2"/>
  </si>
  <si>
    <t>R4.9.1
からの日付</t>
    <phoneticPr fontId="2"/>
  </si>
  <si>
    <t>別添「積算計算書」のとおり</t>
    <rPh sb="0" eb="2">
      <t>ベッテン</t>
    </rPh>
    <rPh sb="3" eb="5">
      <t>セキサン</t>
    </rPh>
    <rPh sb="5" eb="7">
      <t>ケイサン</t>
    </rPh>
    <rPh sb="7" eb="8">
      <t>ショ</t>
    </rPh>
    <phoneticPr fontId="2"/>
  </si>
  <si>
    <t>①　補助上限額を計算</t>
    <rPh sb="2" eb="4">
      <t>ホジョ</t>
    </rPh>
    <rPh sb="4" eb="6">
      <t>ジョウゲン</t>
    </rPh>
    <rPh sb="6" eb="7">
      <t>ガク</t>
    </rPh>
    <rPh sb="8" eb="10">
      <t>ケイサン</t>
    </rPh>
    <phoneticPr fontId="2"/>
  </si>
  <si>
    <t>②　実際のＰＣＲ検査等のキット仕入原価の計算</t>
    <rPh sb="2" eb="4">
      <t>ジッサイ</t>
    </rPh>
    <rPh sb="8" eb="10">
      <t>ケンサ</t>
    </rPh>
    <rPh sb="10" eb="11">
      <t>トウ</t>
    </rPh>
    <rPh sb="15" eb="17">
      <t>シイ</t>
    </rPh>
    <rPh sb="17" eb="19">
      <t>ゲンカ</t>
    </rPh>
    <rPh sb="20" eb="22">
      <t>ケイサン</t>
    </rPh>
    <phoneticPr fontId="2"/>
  </si>
  <si>
    <t>③　交付するＰＣＲ検査等のキット仕入原価の決定</t>
    <rPh sb="2" eb="4">
      <t>コウフ</t>
    </rPh>
    <rPh sb="9" eb="11">
      <t>ケンサ</t>
    </rPh>
    <rPh sb="11" eb="12">
      <t>トウ</t>
    </rPh>
    <rPh sb="16" eb="18">
      <t>シイ</t>
    </rPh>
    <rPh sb="18" eb="20">
      <t>ゲンカ</t>
    </rPh>
    <rPh sb="21" eb="23">
      <t>ケッテイ</t>
    </rPh>
    <phoneticPr fontId="2"/>
  </si>
  <si>
    <t>①　月単位補助上限額を計算</t>
    <rPh sb="2" eb="5">
      <t>ツキタンイ</t>
    </rPh>
    <rPh sb="5" eb="7">
      <t>ホジョ</t>
    </rPh>
    <rPh sb="7" eb="10">
      <t>ジョウゲンガク</t>
    </rPh>
    <rPh sb="11" eb="13">
      <t>ケイサン</t>
    </rPh>
    <phoneticPr fontId="2"/>
  </si>
  <si>
    <t>②　実際の抗原定性検査のキット仕入原価を計算</t>
    <rPh sb="2" eb="4">
      <t>ジッサイ</t>
    </rPh>
    <rPh sb="5" eb="11">
      <t>コウゲンテイセイケンサ</t>
    </rPh>
    <rPh sb="15" eb="17">
      <t>シイ</t>
    </rPh>
    <rPh sb="17" eb="19">
      <t>ゲンカ</t>
    </rPh>
    <rPh sb="20" eb="22">
      <t>ケイサン</t>
    </rPh>
    <phoneticPr fontId="2"/>
  </si>
  <si>
    <t>③　交付する仕入れ原価の決定</t>
    <rPh sb="2" eb="4">
      <t>コウフ</t>
    </rPh>
    <rPh sb="6" eb="8">
      <t>シイ</t>
    </rPh>
    <rPh sb="9" eb="11">
      <t>ゲンカ</t>
    </rPh>
    <rPh sb="12" eb="14">
      <t>ケッテイ</t>
    </rPh>
    <phoneticPr fontId="2"/>
  </si>
  <si>
    <t>(単価)</t>
    <rPh sb="1" eb="3">
      <t>タンカ</t>
    </rPh>
    <phoneticPr fontId="2"/>
  </si>
  <si>
    <t>(仕入単価)</t>
    <rPh sb="1" eb="3">
      <t>シイ</t>
    </rPh>
    <rPh sb="3" eb="5">
      <t>タンカ</t>
    </rPh>
    <phoneticPr fontId="2"/>
  </si>
  <si>
    <t>(個数)</t>
    <rPh sb="1" eb="3">
      <t>コスウ</t>
    </rPh>
    <phoneticPr fontId="2"/>
  </si>
  <si>
    <t>(回数)</t>
    <rPh sb="1" eb="3">
      <t>カイスウ</t>
    </rPh>
    <phoneticPr fontId="2"/>
  </si>
  <si>
    <t>（単価）</t>
    <rPh sb="1" eb="3">
      <t>タンカ</t>
    </rPh>
    <phoneticPr fontId="2"/>
  </si>
  <si>
    <t>（回数）</t>
    <rPh sb="1" eb="3">
      <t>カイスウ</t>
    </rPh>
    <phoneticPr fontId="2"/>
  </si>
  <si>
    <t>（仕入単価）</t>
    <rPh sb="1" eb="3">
      <t>シイ</t>
    </rPh>
    <rPh sb="3" eb="5">
      <t>タンカ</t>
    </rPh>
    <phoneticPr fontId="2"/>
  </si>
  <si>
    <t>（個数）</t>
    <rPh sb="1" eb="3">
      <t>コスウ</t>
    </rPh>
    <phoneticPr fontId="2"/>
  </si>
  <si>
    <t>（計）</t>
    <rPh sb="1" eb="2">
      <t>ケイ</t>
    </rPh>
    <phoneticPr fontId="2"/>
  </si>
  <si>
    <t>R4.9.1
からの日付</t>
    <rPh sb="10" eb="12">
      <t>ヒヅケ</t>
    </rPh>
    <phoneticPr fontId="2"/>
  </si>
  <si>
    <t>R4.8.31
までの日付</t>
    <rPh sb="11" eb="13">
      <t>ヒヅケ</t>
    </rPh>
    <phoneticPr fontId="2"/>
  </si>
  <si>
    <t>R4.8.31
までの日付</t>
    <phoneticPr fontId="2"/>
  </si>
  <si>
    <t>【作業１】稼働日数の入力</t>
    <rPh sb="1" eb="3">
      <t>サギョウ</t>
    </rPh>
    <rPh sb="5" eb="7">
      <t>カドウ</t>
    </rPh>
    <rPh sb="7" eb="9">
      <t>ニッスウ</t>
    </rPh>
    <rPh sb="10" eb="12">
      <t>ニュウリョク</t>
    </rPh>
    <phoneticPr fontId="2"/>
  </si>
  <si>
    <t>【作業２】検査件数の入力</t>
    <rPh sb="1" eb="3">
      <t>サギョウ</t>
    </rPh>
    <rPh sb="5" eb="7">
      <t>ケンサ</t>
    </rPh>
    <rPh sb="7" eb="9">
      <t>ケンスウ</t>
    </rPh>
    <rPh sb="10" eb="12">
      <t>ニュウリョク</t>
    </rPh>
    <phoneticPr fontId="2"/>
  </si>
  <si>
    <t>【作業３】仕入情報の入力</t>
    <rPh sb="1" eb="3">
      <t>サギョウ</t>
    </rPh>
    <rPh sb="5" eb="7">
      <t>シイレ</t>
    </rPh>
    <rPh sb="7" eb="9">
      <t>ジョウホウ</t>
    </rPh>
    <rPh sb="10" eb="12">
      <t>ニュウリョク</t>
    </rPh>
    <phoneticPr fontId="2"/>
  </si>
  <si>
    <t>別添「積算計算書」のとおり</t>
    <phoneticPr fontId="2"/>
  </si>
  <si>
    <t>上限3,000円</t>
    <rPh sb="0" eb="2">
      <t>ジョウゲン</t>
    </rPh>
    <rPh sb="7" eb="8">
      <t>エン</t>
    </rPh>
    <phoneticPr fontId="2"/>
  </si>
  <si>
    <t>PCR等検査件数</t>
    <rPh sb="3" eb="4">
      <t>トウ</t>
    </rPh>
    <rPh sb="4" eb="6">
      <t>ケンサ</t>
    </rPh>
    <rPh sb="6" eb="8">
      <t>ケンスウ</t>
    </rPh>
    <phoneticPr fontId="2"/>
  </si>
  <si>
    <t>抗原定性検査件数</t>
    <rPh sb="0" eb="6">
      <t>コウゲンテイセイケンサ</t>
    </rPh>
    <rPh sb="6" eb="8">
      <t>ケンスウ</t>
    </rPh>
    <phoneticPr fontId="2"/>
  </si>
  <si>
    <t>・・・A</t>
    <phoneticPr fontId="2"/>
  </si>
  <si>
    <t>・・・B</t>
    <phoneticPr fontId="2"/>
  </si>
  <si>
    <t>・・・D</t>
    <phoneticPr fontId="2"/>
  </si>
  <si>
    <t>・・・E</t>
    <phoneticPr fontId="2"/>
  </si>
  <si>
    <t>・・・F</t>
    <phoneticPr fontId="2"/>
  </si>
  <si>
    <t>・・・G</t>
    <phoneticPr fontId="2"/>
  </si>
  <si>
    <t>・・・①</t>
    <phoneticPr fontId="2"/>
  </si>
  <si>
    <t>・・・②</t>
    <phoneticPr fontId="2"/>
  </si>
  <si>
    <t>・・・③</t>
    <phoneticPr fontId="2"/>
  </si>
  <si>
    <t>＝</t>
    <phoneticPr fontId="2"/>
  </si>
  <si>
    <t>－</t>
    <phoneticPr fontId="2"/>
  </si>
  <si>
    <t>×</t>
    <phoneticPr fontId="2"/>
  </si>
  <si>
    <t>①　＋　②　＋　③　</t>
    <phoneticPr fontId="2"/>
  </si>
  <si>
    <t>⑤　実際のＰＣＲ検査等のキット仕入原価の計算</t>
    <rPh sb="2" eb="4">
      <t>ジッサイ</t>
    </rPh>
    <rPh sb="8" eb="10">
      <t>ケンサ</t>
    </rPh>
    <rPh sb="10" eb="11">
      <t>トウ</t>
    </rPh>
    <rPh sb="15" eb="17">
      <t>シイ</t>
    </rPh>
    <rPh sb="17" eb="19">
      <t>ゲンカ</t>
    </rPh>
    <rPh sb="20" eb="22">
      <t>ケイサン</t>
    </rPh>
    <phoneticPr fontId="2"/>
  </si>
  <si>
    <t>⑥　交付するＰＣＲ検査等のキット仕入原価の決定</t>
    <rPh sb="2" eb="4">
      <t>コウフ</t>
    </rPh>
    <rPh sb="9" eb="11">
      <t>ケンサ</t>
    </rPh>
    <rPh sb="11" eb="12">
      <t>トウ</t>
    </rPh>
    <rPh sb="16" eb="18">
      <t>シイ</t>
    </rPh>
    <rPh sb="18" eb="20">
      <t>ゲンカ</t>
    </rPh>
    <rPh sb="21" eb="23">
      <t>ケッテイ</t>
    </rPh>
    <phoneticPr fontId="2"/>
  </si>
  <si>
    <t>④　補助上限額</t>
    <rPh sb="2" eb="4">
      <t>ホジョ</t>
    </rPh>
    <rPh sb="4" eb="7">
      <t>ジョウゲンガク</t>
    </rPh>
    <phoneticPr fontId="2"/>
  </si>
  <si>
    <t>①　１日当たりの総検査回数が50回以下の場合の補助上限額の計算</t>
    <rPh sb="3" eb="4">
      <t>ニチ</t>
    </rPh>
    <rPh sb="4" eb="5">
      <t>ア</t>
    </rPh>
    <rPh sb="8" eb="9">
      <t>ソウ</t>
    </rPh>
    <rPh sb="9" eb="11">
      <t>ケンサ</t>
    </rPh>
    <rPh sb="11" eb="13">
      <t>カイスウ</t>
    </rPh>
    <rPh sb="16" eb="17">
      <t>カイ</t>
    </rPh>
    <rPh sb="17" eb="19">
      <t>イカ</t>
    </rPh>
    <rPh sb="20" eb="22">
      <t>バアイ</t>
    </rPh>
    <rPh sb="23" eb="28">
      <t>ホジョジョウゲンガク</t>
    </rPh>
    <rPh sb="29" eb="31">
      <t>ケイサン</t>
    </rPh>
    <phoneticPr fontId="2"/>
  </si>
  <si>
    <t>②　１日当たりの総検査回数が50回を超え、かつ、100回以下の場合の補助上限額の計算</t>
    <rPh sb="18" eb="19">
      <t>コ</t>
    </rPh>
    <rPh sb="27" eb="28">
      <t>カイ</t>
    </rPh>
    <rPh sb="28" eb="30">
      <t>イカ</t>
    </rPh>
    <phoneticPr fontId="2"/>
  </si>
  <si>
    <t>③　１日当たりの総検査回数が100回を超える場合の補助上限額の計算</t>
    <rPh sb="19" eb="20">
      <t>コ</t>
    </rPh>
    <phoneticPr fontId="2"/>
  </si>
  <si>
    <t>c</t>
    <phoneticPr fontId="2"/>
  </si>
  <si>
    <t>・・・c</t>
    <phoneticPr fontId="2"/>
  </si>
  <si>
    <t>・・・i</t>
    <phoneticPr fontId="2"/>
  </si>
  <si>
    <t>5,000円（単価）</t>
    <rPh sb="5" eb="6">
      <t>エン</t>
    </rPh>
    <rPh sb="7" eb="9">
      <t>タンカ</t>
    </rPh>
    <phoneticPr fontId="2"/>
  </si>
  <si>
    <t>7,000円（単価）</t>
    <rPh sb="5" eb="6">
      <t>エン</t>
    </rPh>
    <rPh sb="7" eb="9">
      <t>タンカ</t>
    </rPh>
    <phoneticPr fontId="2"/>
  </si>
  <si>
    <t>3,000円（単価）</t>
    <rPh sb="5" eb="6">
      <t>エン</t>
    </rPh>
    <rPh sb="7" eb="9">
      <t>タンカ</t>
    </rPh>
    <phoneticPr fontId="2"/>
  </si>
  <si>
    <t>a</t>
    <phoneticPr fontId="2"/>
  </si>
  <si>
    <t>・・・e</t>
    <phoneticPr fontId="2"/>
  </si>
  <si>
    <t>・・・h</t>
    <phoneticPr fontId="2"/>
  </si>
  <si>
    <t>・・・j</t>
    <phoneticPr fontId="2"/>
  </si>
  <si>
    <t>・・・k</t>
    <phoneticPr fontId="2"/>
  </si>
  <si>
    <t>・・・l</t>
    <phoneticPr fontId="2"/>
  </si>
  <si>
    <t>i</t>
    <phoneticPr fontId="2"/>
  </si>
  <si>
    <t>b</t>
    <phoneticPr fontId="2"/>
  </si>
  <si>
    <t>e</t>
    <phoneticPr fontId="2"/>
  </si>
  <si>
    <t>h</t>
    <phoneticPr fontId="2"/>
  </si>
  <si>
    <t>（e＋h）</t>
    <phoneticPr fontId="2"/>
  </si>
  <si>
    <t>ｌ</t>
    <phoneticPr fontId="2"/>
  </si>
  <si>
    <t>AとBのより小さい額</t>
    <rPh sb="6" eb="7">
      <t>チイ</t>
    </rPh>
    <rPh sb="9" eb="10">
      <t>ガク</t>
    </rPh>
    <phoneticPr fontId="2"/>
  </si>
  <si>
    <t>・・・C</t>
    <phoneticPr fontId="2"/>
  </si>
  <si>
    <t>CとDのより小さい額</t>
    <rPh sb="6" eb="7">
      <t>チイ</t>
    </rPh>
    <rPh sb="9" eb="10">
      <t>ガク</t>
    </rPh>
    <phoneticPr fontId="2"/>
  </si>
  <si>
    <t>EとFのより小さい額</t>
    <rPh sb="6" eb="7">
      <t>チイ</t>
    </rPh>
    <rPh sb="9" eb="10">
      <t>ガク</t>
    </rPh>
    <phoneticPr fontId="2"/>
  </si>
  <si>
    <t>Gの額</t>
    <rPh sb="2" eb="3">
      <t>ガク</t>
    </rPh>
    <phoneticPr fontId="2"/>
  </si>
  <si>
    <t>【ＰＣＲ検査等のキット仕入原価に関する計算】</t>
    <phoneticPr fontId="2"/>
  </si>
  <si>
    <t>【抗原定性検査のキット仕入原価に関する計算】</t>
  </si>
  <si>
    <t>【各種経費等に関する経費】</t>
    <phoneticPr fontId="2"/>
  </si>
  <si>
    <t>〈新価格適用前（仕入日がR4.8.31まで）分〉</t>
    <rPh sb="1" eb="4">
      <t>シンカカク</t>
    </rPh>
    <rPh sb="4" eb="7">
      <t>テキヨウマエ</t>
    </rPh>
    <rPh sb="8" eb="10">
      <t>シイ</t>
    </rPh>
    <rPh sb="10" eb="11">
      <t>ヒ</t>
    </rPh>
    <rPh sb="22" eb="23">
      <t>ブン</t>
    </rPh>
    <phoneticPr fontId="2"/>
  </si>
  <si>
    <t>〈新価格適用後（仕入日がR4.9.1以降）分〉</t>
    <rPh sb="1" eb="2">
      <t>シン</t>
    </rPh>
    <rPh sb="2" eb="4">
      <t>カカク</t>
    </rPh>
    <rPh sb="4" eb="7">
      <t>テキヨウゴ</t>
    </rPh>
    <rPh sb="8" eb="10">
      <t>シイレ</t>
    </rPh>
    <rPh sb="10" eb="11">
      <t>ビ</t>
    </rPh>
    <rPh sb="18" eb="20">
      <t>イコウ</t>
    </rPh>
    <rPh sb="21" eb="22">
      <t>ブン</t>
    </rPh>
    <phoneticPr fontId="2"/>
  </si>
  <si>
    <t>a＞dの場合はd　a＜dの場合はa　※最小値０</t>
    <rPh sb="4" eb="6">
      <t>バアイ</t>
    </rPh>
    <rPh sb="13" eb="15">
      <t>バアイ</t>
    </rPh>
    <rPh sb="19" eb="22">
      <t>サイショウチ</t>
    </rPh>
    <phoneticPr fontId="2"/>
  </si>
  <si>
    <t>f＞gの場合はg　f＜gの場合はf　※最小値０</t>
    <rPh sb="19" eb="22">
      <t>サイショウチ</t>
    </rPh>
    <phoneticPr fontId="2"/>
  </si>
  <si>
    <t>j＞kの場合はk　j＜kの場合はj　※最小値０</t>
    <rPh sb="19" eb="22">
      <t>サイショウチ</t>
    </rPh>
    <phoneticPr fontId="2"/>
  </si>
  <si>
    <t>R4.9.1以降のPCR等検査件数</t>
    <rPh sb="6" eb="8">
      <t>イコウ</t>
    </rPh>
    <rPh sb="12" eb="13">
      <t>トウ</t>
    </rPh>
    <rPh sb="13" eb="15">
      <t>ケンサ</t>
    </rPh>
    <rPh sb="15" eb="17">
      <t>ケンスウ</t>
    </rPh>
    <phoneticPr fontId="2"/>
  </si>
  <si>
    <t>R4.9.1以降の抗原定性検査件数</t>
    <rPh sb="6" eb="8">
      <t>イコウ</t>
    </rPh>
    <rPh sb="9" eb="15">
      <t>コウゲンテイセイケンサ</t>
    </rPh>
    <rPh sb="15" eb="17">
      <t>ケンスウ</t>
    </rPh>
    <phoneticPr fontId="2"/>
  </si>
  <si>
    <t>・・・m</t>
    <phoneticPr fontId="2"/>
  </si>
  <si>
    <t>・・・n</t>
    <phoneticPr fontId="2"/>
  </si>
  <si>
    <t>・・・o</t>
    <phoneticPr fontId="2"/>
  </si>
  <si>
    <t>m&gt;nならn　m&lt;nならm</t>
    <phoneticPr fontId="2"/>
  </si>
  <si>
    <t>=</t>
    <phoneticPr fontId="2"/>
  </si>
  <si>
    <t>×</t>
    <phoneticPr fontId="2"/>
  </si>
  <si>
    <t>－</t>
    <phoneticPr fontId="2"/>
  </si>
  <si>
    <t>＝</t>
    <phoneticPr fontId="2"/>
  </si>
  <si>
    <t>・・・r</t>
    <phoneticPr fontId="2"/>
  </si>
  <si>
    <t>・・・s</t>
    <phoneticPr fontId="2"/>
  </si>
  <si>
    <t>2,500円/回</t>
    <rPh sb="5" eb="6">
      <t>エン</t>
    </rPh>
    <rPh sb="7" eb="8">
      <t>カイ</t>
    </rPh>
    <phoneticPr fontId="2"/>
  </si>
  <si>
    <t>1,100円/回</t>
    <rPh sb="5" eb="6">
      <t>エン</t>
    </rPh>
    <rPh sb="7" eb="8">
      <t>カイ</t>
    </rPh>
    <phoneticPr fontId="2"/>
  </si>
  <si>
    <t>1,800円/回</t>
    <rPh sb="5" eb="6">
      <t>エン</t>
    </rPh>
    <rPh sb="7" eb="8">
      <t>カイ</t>
    </rPh>
    <phoneticPr fontId="2"/>
  </si>
  <si>
    <t>・・・p</t>
    <phoneticPr fontId="2"/>
  </si>
  <si>
    <t>・・・q</t>
    <phoneticPr fontId="2"/>
  </si>
  <si>
    <t>・・・t</t>
    <phoneticPr fontId="2"/>
  </si>
  <si>
    <t>・・・u</t>
    <phoneticPr fontId="2"/>
  </si>
  <si>
    <t>・・・v</t>
    <phoneticPr fontId="2"/>
  </si>
  <si>
    <t>・・・w</t>
    <phoneticPr fontId="2"/>
  </si>
  <si>
    <t>・・・x</t>
    <phoneticPr fontId="2"/>
  </si>
  <si>
    <t>・・・y</t>
    <phoneticPr fontId="2"/>
  </si>
  <si>
    <t>q　＋　u　＋　y</t>
    <phoneticPr fontId="2"/>
  </si>
  <si>
    <t>＝</t>
    <phoneticPr fontId="2"/>
  </si>
  <si>
    <t>（検査拠点稼働日数）</t>
    <rPh sb="1" eb="3">
      <t>ケンサ</t>
    </rPh>
    <rPh sb="3" eb="5">
      <t>キョテン</t>
    </rPh>
    <rPh sb="5" eb="7">
      <t>カドウ</t>
    </rPh>
    <rPh sb="7" eb="9">
      <t>ニッスウ</t>
    </rPh>
    <phoneticPr fontId="2"/>
  </si>
  <si>
    <t>p</t>
    <phoneticPr fontId="2"/>
  </si>
  <si>
    <t>t</t>
    <phoneticPr fontId="2"/>
  </si>
  <si>
    <t>ｘ</t>
    <phoneticPr fontId="2"/>
  </si>
  <si>
    <t>o</t>
    <phoneticPr fontId="2"/>
  </si>
  <si>
    <t>n</t>
    <phoneticPr fontId="2"/>
  </si>
  <si>
    <t>(p+t）</t>
    <phoneticPr fontId="2"/>
  </si>
  <si>
    <t>r&gt;sならs　r&lt;sならr　※最小値０</t>
    <rPh sb="15" eb="18">
      <t>サイショウチ</t>
    </rPh>
    <phoneticPr fontId="2"/>
  </si>
  <si>
    <t>v&gt;wならw　v&lt;wならv　※最小値０</t>
    <rPh sb="15" eb="18">
      <t>サイショウチ</t>
    </rPh>
    <phoneticPr fontId="2"/>
  </si>
  <si>
    <t>m</t>
    <phoneticPr fontId="2"/>
  </si>
  <si>
    <t>②　１日当たりの総検査回数が１～50回の部分の補助額の計算</t>
    <rPh sb="20" eb="22">
      <t>ブブン</t>
    </rPh>
    <phoneticPr fontId="2"/>
  </si>
  <si>
    <t>③　１日当たりの総検査回数が51回～100回の部分の補助額の計算</t>
    <rPh sb="21" eb="22">
      <t>カイ</t>
    </rPh>
    <rPh sb="23" eb="25">
      <t>ブブン</t>
    </rPh>
    <phoneticPr fontId="2"/>
  </si>
  <si>
    <t>④　１日当たりの総検査回数が101回を超える部分の補助額の計算</t>
    <rPh sb="19" eb="20">
      <t>コ</t>
    </rPh>
    <phoneticPr fontId="2"/>
  </si>
  <si>
    <t>①　月単位の補助上限額の閾値の計算</t>
    <rPh sb="2" eb="5">
      <t>ツキタンイ</t>
    </rPh>
    <rPh sb="6" eb="8">
      <t>ホジョ</t>
    </rPh>
    <rPh sb="8" eb="11">
      <t>ジョウゲンガク</t>
    </rPh>
    <rPh sb="12" eb="14">
      <t>イキチ</t>
    </rPh>
    <rPh sb="15" eb="17">
      <t>ケイサン</t>
    </rPh>
    <phoneticPr fontId="2"/>
  </si>
  <si>
    <t>⑤　交付する各種経費等の決定</t>
    <rPh sb="2" eb="4">
      <t>コウフ</t>
    </rPh>
    <rPh sb="6" eb="8">
      <t>カクシュ</t>
    </rPh>
    <rPh sb="8" eb="10">
      <t>ケイヒ</t>
    </rPh>
    <rPh sb="10" eb="11">
      <t>トウ</t>
    </rPh>
    <rPh sb="12" eb="14">
      <t>ケッテイ</t>
    </rPh>
    <phoneticPr fontId="2"/>
  </si>
  <si>
    <t>検査実施分における積算計算書</t>
    <rPh sb="0" eb="2">
      <t>ケンサ</t>
    </rPh>
    <rPh sb="2" eb="4">
      <t>ジッシ</t>
    </rPh>
    <rPh sb="4" eb="5">
      <t>ブン</t>
    </rPh>
    <rPh sb="9" eb="11">
      <t>セキサン</t>
    </rPh>
    <rPh sb="11" eb="14">
      <t>ケイサンショ</t>
    </rPh>
    <phoneticPr fontId="2"/>
  </si>
  <si>
    <t>ＰＣＲ等検査件数</t>
    <rPh sb="3" eb="4">
      <t>トウ</t>
    </rPh>
    <rPh sb="4" eb="6">
      <t>ケンサ</t>
    </rPh>
    <rPh sb="6" eb="8">
      <t>ケンスウ</t>
    </rPh>
    <phoneticPr fontId="2"/>
  </si>
  <si>
    <t>抗原定性検査件数</t>
    <rPh sb="0" eb="2">
      <t>コウゲン</t>
    </rPh>
    <rPh sb="2" eb="4">
      <t>テイセイ</t>
    </rPh>
    <rPh sb="4" eb="6">
      <t>ケンサ</t>
    </rPh>
    <rPh sb="6" eb="8">
      <t>ケンスウ</t>
    </rPh>
    <phoneticPr fontId="2"/>
  </si>
  <si>
    <t>○○○</t>
    <phoneticPr fontId="2"/>
  </si>
  <si>
    <t>検査キットの名称
（製品名）</t>
    <rPh sb="0" eb="2">
      <t>ケンサ</t>
    </rPh>
    <rPh sb="6" eb="8">
      <t>メイショウ</t>
    </rPh>
    <rPh sb="10" eb="13">
      <t>セイヒンメイ</t>
    </rPh>
    <phoneticPr fontId="2"/>
  </si>
  <si>
    <r>
      <t>報告日　</t>
    </r>
    <r>
      <rPr>
        <i/>
        <sz val="11"/>
        <color theme="1"/>
        <rFont val="ＭＳ ゴシック"/>
        <family val="3"/>
        <charset val="128"/>
      </rPr>
      <t>令和５(2023)年３月31日</t>
    </r>
    <rPh sb="0" eb="2">
      <t>ホウコク</t>
    </rPh>
    <rPh sb="2" eb="3">
      <t>ビ</t>
    </rPh>
    <rPh sb="4" eb="5">
      <t>レイ</t>
    </rPh>
    <rPh sb="5" eb="6">
      <t>ワ</t>
    </rPh>
    <rPh sb="13" eb="14">
      <t>ネン</t>
    </rPh>
    <rPh sb="15" eb="16">
      <t>ガツ</t>
    </rPh>
    <rPh sb="18" eb="19">
      <t>ヒ</t>
    </rPh>
    <phoneticPr fontId="2"/>
  </si>
  <si>
    <t>報告日　令和５(2023)年３月31日</t>
    <rPh sb="0" eb="2">
      <t>ホウコク</t>
    </rPh>
    <rPh sb="2" eb="3">
      <t>ビ</t>
    </rPh>
    <rPh sb="4" eb="6">
      <t>レイワ</t>
    </rPh>
    <rPh sb="13" eb="14">
      <t>ネン</t>
    </rPh>
    <rPh sb="15" eb="16">
      <t>ガツ</t>
    </rPh>
    <rPh sb="18" eb="19">
      <t>ヒ</t>
    </rPh>
    <phoneticPr fontId="2"/>
  </si>
  <si>
    <t>令和５(2023)年２月分</t>
    <rPh sb="0" eb="2">
      <t>レイワ</t>
    </rPh>
    <rPh sb="9" eb="10">
      <t>ネン</t>
    </rPh>
    <rPh sb="11" eb="12">
      <t>ガツ</t>
    </rPh>
    <rPh sb="12" eb="13">
      <t>ブン</t>
    </rPh>
    <phoneticPr fontId="2"/>
  </si>
  <si>
    <t>令和５(2023)年３月分</t>
    <rPh sb="0" eb="2">
      <t>レイワ</t>
    </rPh>
    <rPh sb="9" eb="10">
      <t>ネン</t>
    </rPh>
    <rPh sb="11" eb="12">
      <t>ガツ</t>
    </rPh>
    <rPh sb="12" eb="13">
      <t>ブン</t>
    </rPh>
    <phoneticPr fontId="2"/>
  </si>
  <si>
    <t>ＰＣＲ等検査件数（合計）</t>
    <rPh sb="3" eb="4">
      <t>トウ</t>
    </rPh>
    <rPh sb="4" eb="6">
      <t>ケンサ</t>
    </rPh>
    <rPh sb="6" eb="8">
      <t>ケンスウ</t>
    </rPh>
    <rPh sb="9" eb="11">
      <t>ゴウケイ</t>
    </rPh>
    <phoneticPr fontId="2"/>
  </si>
  <si>
    <t>検査実施分交付申請額（合計）</t>
    <rPh sb="0" eb="2">
      <t>ケンサ</t>
    </rPh>
    <rPh sb="2" eb="5">
      <t>ジッシブン</t>
    </rPh>
    <rPh sb="5" eb="7">
      <t>コウフ</t>
    </rPh>
    <rPh sb="7" eb="9">
      <t>シンセイ</t>
    </rPh>
    <rPh sb="9" eb="10">
      <t>ガク</t>
    </rPh>
    <rPh sb="11" eb="13">
      <t>ゴウケイ</t>
    </rPh>
    <phoneticPr fontId="2"/>
  </si>
  <si>
    <t>抗原定性検査件数（合計）</t>
    <rPh sb="0" eb="2">
      <t>コウゲン</t>
    </rPh>
    <rPh sb="2" eb="4">
      <t>テイセイ</t>
    </rPh>
    <rPh sb="4" eb="6">
      <t>ケンサ</t>
    </rPh>
    <rPh sb="6" eb="8">
      <t>ケンスウ</t>
    </rPh>
    <rPh sb="9" eb="11">
      <t>ゴウケイ</t>
    </rPh>
    <phoneticPr fontId="2"/>
  </si>
  <si>
    <t>２月実施分（入力例）</t>
    <rPh sb="1" eb="2">
      <t>ガツ</t>
    </rPh>
    <rPh sb="2" eb="4">
      <t>ジッシ</t>
    </rPh>
    <rPh sb="4" eb="5">
      <t>ブン</t>
    </rPh>
    <rPh sb="6" eb="8">
      <t>ニュウリョク</t>
    </rPh>
    <rPh sb="8" eb="9">
      <t>レイ</t>
    </rPh>
    <phoneticPr fontId="2"/>
  </si>
  <si>
    <t>２月</t>
    <rPh sb="1" eb="2">
      <t>ガツ</t>
    </rPh>
    <phoneticPr fontId="2"/>
  </si>
  <si>
    <t>積算計算書（２月分）</t>
    <rPh sb="0" eb="2">
      <t>セキサン</t>
    </rPh>
    <rPh sb="2" eb="5">
      <t>ケイサンショ</t>
    </rPh>
    <rPh sb="7" eb="9">
      <t>ガツブン</t>
    </rPh>
    <phoneticPr fontId="2"/>
  </si>
  <si>
    <t>【２月分の合計補助額（補助予定額）】</t>
    <phoneticPr fontId="2"/>
  </si>
  <si>
    <t>２月実施分</t>
    <rPh sb="1" eb="2">
      <t>ガツ</t>
    </rPh>
    <rPh sb="2" eb="4">
      <t>ジッシ</t>
    </rPh>
    <rPh sb="4" eb="5">
      <t>ブン</t>
    </rPh>
    <phoneticPr fontId="2"/>
  </si>
  <si>
    <t>３月実施分</t>
    <rPh sb="1" eb="2">
      <t>ガツ</t>
    </rPh>
    <rPh sb="2" eb="4">
      <t>ジッシ</t>
    </rPh>
    <rPh sb="4" eb="5">
      <t>ブン</t>
    </rPh>
    <phoneticPr fontId="2"/>
  </si>
  <si>
    <t>３月</t>
    <rPh sb="1" eb="2">
      <t>ガツ</t>
    </rPh>
    <phoneticPr fontId="2"/>
  </si>
  <si>
    <t>積算計算書（３月分）</t>
    <rPh sb="0" eb="2">
      <t>セキサン</t>
    </rPh>
    <rPh sb="2" eb="5">
      <t>ケイサンショ</t>
    </rPh>
    <rPh sb="7" eb="9">
      <t>ガツブン</t>
    </rPh>
    <phoneticPr fontId="2"/>
  </si>
  <si>
    <t>【３月分の合計補助額（補助予定額）】</t>
    <phoneticPr fontId="2"/>
  </si>
  <si>
    <t>×</t>
    <phoneticPr fontId="2"/>
  </si>
  <si>
    <t>上限3,500円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</si>
</sst>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quot;(回/日)&quot;"/>
    <numFmt numFmtId="178" formatCode="0&quot;日&quot;"/>
    <numFmt numFmtId="179" formatCode="0&quot;件&quot;"/>
    <numFmt numFmtId="180" formatCode="0&quot;円(単価)&quot;"/>
    <numFmt numFmtId="181" formatCode="yyyy/m/d;@"/>
  </numFmts>
  <fonts count="27">
    <font>
      <sz val="11"/>
      <color theme="1"/>
      <name val="游ゴシック"/>
      <family val="2"/>
      <scheme val="minor"/>
    </font>
    <font>
      <sz val="11"/>
      <color theme="1"/>
      <name val="游ゴシック"/>
      <family val="2"/>
      <scheme val="minor"/>
    </font>
    <font>
      <sz val="6"/>
      <name val="游ゴシック"/>
      <family val="3"/>
      <charset val="128"/>
      <scheme val="minor"/>
    </font>
    <font>
      <sz val="20"/>
      <color theme="1"/>
      <name val="游ゴシック"/>
      <family val="2"/>
      <scheme val="minor"/>
    </font>
    <font>
      <sz val="2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0"/>
      <color theme="1"/>
      <name val="游ゴシック"/>
      <family val="2"/>
      <scheme val="minor"/>
    </font>
    <font>
      <sz val="10"/>
      <color theme="1"/>
      <name val="游ゴシック"/>
      <family val="3"/>
      <charset val="128"/>
      <scheme val="minor"/>
    </font>
    <font>
      <b/>
      <sz val="16"/>
      <color theme="1"/>
      <name val="游ゴシック"/>
      <family val="3"/>
      <charset val="128"/>
      <scheme val="minor"/>
    </font>
    <font>
      <sz val="12"/>
      <color theme="1"/>
      <name val="ＭＳ ゴシック"/>
      <family val="3"/>
      <charset val="128"/>
    </font>
    <font>
      <sz val="11"/>
      <color theme="1"/>
      <name val="ＭＳ ゴシック"/>
      <family val="3"/>
      <charset val="128"/>
    </font>
    <font>
      <i/>
      <sz val="11"/>
      <color theme="1"/>
      <name val="ＭＳ ゴシック"/>
      <family val="3"/>
      <charset val="128"/>
    </font>
    <font>
      <sz val="10.5"/>
      <color theme="1"/>
      <name val="ＭＳ 明朝"/>
      <family val="1"/>
      <charset val="128"/>
    </font>
    <font>
      <sz val="11"/>
      <name val="游ゴシック"/>
      <family val="2"/>
      <scheme val="minor"/>
    </font>
    <font>
      <sz val="9"/>
      <color theme="1"/>
      <name val="游ゴシック"/>
      <family val="3"/>
      <charset val="128"/>
      <scheme val="minor"/>
    </font>
    <font>
      <sz val="11"/>
      <color rgb="FFFF0000"/>
      <name val="游ゴシック"/>
      <family val="3"/>
      <charset val="128"/>
      <scheme val="minor"/>
    </font>
    <font>
      <sz val="10.5"/>
      <color theme="1"/>
      <name val="游ゴシック"/>
      <family val="3"/>
      <charset val="128"/>
      <scheme val="minor"/>
    </font>
    <font>
      <b/>
      <sz val="9"/>
      <color indexed="81"/>
      <name val="MS P ゴシック"/>
      <family val="3"/>
      <charset val="128"/>
    </font>
    <font>
      <sz val="12"/>
      <color theme="1"/>
      <name val="游ゴシック"/>
      <family val="2"/>
      <scheme val="minor"/>
    </font>
    <font>
      <b/>
      <sz val="11"/>
      <name val="游ゴシック"/>
      <family val="3"/>
      <charset val="128"/>
      <scheme val="minor"/>
    </font>
    <font>
      <b/>
      <sz val="14"/>
      <color rgb="FFFF0000"/>
      <name val="游ゴシック"/>
      <family val="3"/>
      <charset val="128"/>
      <scheme val="minor"/>
    </font>
    <font>
      <b/>
      <sz val="22"/>
      <color theme="1"/>
      <name val="游ゴシック"/>
      <family val="3"/>
      <charset val="128"/>
      <scheme val="minor"/>
    </font>
    <font>
      <b/>
      <u/>
      <sz val="11"/>
      <color rgb="FFFF0000"/>
      <name val="游ゴシック"/>
      <family val="3"/>
      <charset val="128"/>
      <scheme val="minor"/>
    </font>
    <font>
      <b/>
      <sz val="20"/>
      <color theme="1"/>
      <name val="ＭＳ 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theme="7" tint="0.59999389629810485"/>
        <bgColor indexed="64"/>
      </patternFill>
    </fill>
    <fill>
      <patternFill patternType="solid">
        <fgColor theme="2"/>
        <bgColor indexed="64"/>
      </patternFill>
    </fill>
    <fill>
      <patternFill patternType="solid">
        <fgColor theme="7"/>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38" fontId="1" fillId="0" borderId="0" applyFont="0" applyFill="0" applyBorder="0" applyAlignment="0" applyProtection="0">
      <alignment vertical="center"/>
    </xf>
  </cellStyleXfs>
  <cellXfs count="543">
    <xf numFmtId="0" fontId="0" fillId="0" borderId="0" xfId="0"/>
    <xf numFmtId="0" fontId="0" fillId="0" borderId="0" xfId="0" applyAlignment="1">
      <alignment horizontal="center"/>
    </xf>
    <xf numFmtId="38" fontId="0" fillId="0" borderId="0" xfId="1" applyFont="1" applyAlignment="1"/>
    <xf numFmtId="0" fontId="8" fillId="0" borderId="0" xfId="0" applyFont="1" applyBorder="1" applyAlignment="1">
      <alignment horizontal="center" vertical="center"/>
    </xf>
    <xf numFmtId="0" fontId="8" fillId="0" borderId="2" xfId="0" applyFont="1" applyBorder="1" applyAlignment="1">
      <alignment vertical="center"/>
    </xf>
    <xf numFmtId="0" fontId="8" fillId="0" borderId="0" xfId="0"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0" borderId="1" xfId="0" applyFont="1" applyBorder="1" applyAlignment="1">
      <alignment vertical="center"/>
    </xf>
    <xf numFmtId="0" fontId="13" fillId="0" borderId="5" xfId="0" applyFont="1" applyBorder="1" applyAlignment="1">
      <alignment horizontal="center" vertical="center" shrinkToFit="1"/>
    </xf>
    <xf numFmtId="0" fontId="13" fillId="0" borderId="2" xfId="0" applyFont="1" applyBorder="1" applyAlignment="1">
      <alignment horizontal="center" vertical="center"/>
    </xf>
    <xf numFmtId="0" fontId="13" fillId="0" borderId="14" xfId="0" applyFont="1" applyBorder="1" applyAlignment="1">
      <alignment horizontal="center" vertical="center" shrinkToFit="1"/>
    </xf>
    <xf numFmtId="0" fontId="13" fillId="0" borderId="14" xfId="0" applyFont="1" applyBorder="1" applyAlignment="1">
      <alignment vertical="center" shrinkToFit="1"/>
    </xf>
    <xf numFmtId="0" fontId="13" fillId="0" borderId="12" xfId="0" applyFont="1" applyBorder="1" applyAlignment="1">
      <alignment horizontal="center" vertical="center" shrinkToFit="1"/>
    </xf>
    <xf numFmtId="0" fontId="13" fillId="0" borderId="0" xfId="0" applyFont="1" applyBorder="1" applyAlignme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5"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4" xfId="0" applyFont="1" applyBorder="1" applyAlignment="1">
      <alignment vertical="center" shrinkToFit="1"/>
    </xf>
    <xf numFmtId="0" fontId="14" fillId="0" borderId="12" xfId="0" applyFont="1" applyBorder="1" applyAlignment="1">
      <alignment horizontal="center" vertical="center" shrinkToFit="1"/>
    </xf>
    <xf numFmtId="0" fontId="5" fillId="0" borderId="0" xfId="0" applyFont="1"/>
    <xf numFmtId="0" fontId="15" fillId="0" borderId="0" xfId="0" applyFont="1" applyBorder="1" applyAlignment="1">
      <alignment horizontal="center" vertical="center"/>
    </xf>
    <xf numFmtId="0" fontId="0" fillId="0" borderId="0" xfId="0" applyBorder="1"/>
    <xf numFmtId="0" fontId="9" fillId="0" borderId="18" xfId="0" applyFont="1" applyBorder="1" applyAlignment="1">
      <alignment horizontal="left" vertical="center"/>
    </xf>
    <xf numFmtId="0" fontId="10" fillId="0" borderId="25" xfId="0" applyFont="1" applyBorder="1" applyAlignment="1">
      <alignment horizontal="left" vertical="center"/>
    </xf>
    <xf numFmtId="0" fontId="0" fillId="0" borderId="19" xfId="0" applyFont="1" applyBorder="1" applyAlignment="1">
      <alignment horizontal="center" wrapText="1"/>
    </xf>
    <xf numFmtId="0" fontId="10" fillId="0" borderId="20" xfId="0" applyFont="1" applyBorder="1" applyAlignment="1">
      <alignment horizontal="left" vertical="center"/>
    </xf>
    <xf numFmtId="0" fontId="10" fillId="0" borderId="25" xfId="0" applyFont="1" applyBorder="1" applyAlignment="1">
      <alignment horizontal="left" vertical="center" wrapText="1"/>
    </xf>
    <xf numFmtId="0" fontId="0" fillId="0" borderId="20" xfId="0" applyBorder="1"/>
    <xf numFmtId="0" fontId="8" fillId="3" borderId="25" xfId="0" applyFont="1" applyFill="1" applyBorder="1" applyAlignment="1">
      <alignment vertical="center"/>
    </xf>
    <xf numFmtId="38" fontId="8" fillId="3" borderId="25" xfId="1" applyFont="1" applyFill="1" applyBorder="1" applyAlignment="1">
      <alignment vertical="center"/>
    </xf>
    <xf numFmtId="38" fontId="8" fillId="3" borderId="25" xfId="0" applyNumberFormat="1" applyFont="1" applyFill="1" applyBorder="1" applyAlignment="1">
      <alignment vertical="center"/>
    </xf>
    <xf numFmtId="38" fontId="8" fillId="0" borderId="2" xfId="1" applyFont="1" applyBorder="1" applyAlignment="1">
      <alignment vertical="center"/>
    </xf>
    <xf numFmtId="0" fontId="0" fillId="0" borderId="32" xfId="0" applyBorder="1"/>
    <xf numFmtId="0" fontId="0" fillId="0" borderId="26" xfId="0" applyFont="1" applyBorder="1" applyAlignment="1">
      <alignment horizontal="center" wrapText="1"/>
    </xf>
    <xf numFmtId="0" fontId="10" fillId="0" borderId="32" xfId="0" applyFont="1" applyBorder="1" applyAlignment="1">
      <alignment horizontal="left" vertical="center"/>
    </xf>
    <xf numFmtId="0" fontId="0" fillId="0" borderId="24" xfId="0" applyBorder="1" applyAlignment="1">
      <alignment vertical="center" wrapText="1"/>
    </xf>
    <xf numFmtId="0" fontId="0" fillId="0" borderId="16" xfId="0" applyBorder="1" applyAlignment="1">
      <alignment vertical="center" wrapText="1"/>
    </xf>
    <xf numFmtId="0" fontId="0" fillId="0" borderId="24" xfId="0" applyFont="1" applyBorder="1" applyAlignment="1">
      <alignment vertical="center" wrapText="1"/>
    </xf>
    <xf numFmtId="49" fontId="0" fillId="0" borderId="0" xfId="0" applyNumberFormat="1"/>
    <xf numFmtId="38" fontId="0" fillId="0" borderId="31" xfId="1" applyFont="1" applyBorder="1" applyAlignment="1"/>
    <xf numFmtId="38" fontId="0" fillId="0" borderId="2" xfId="1" applyFont="1" applyFill="1" applyBorder="1" applyAlignment="1"/>
    <xf numFmtId="38" fontId="16" fillId="3" borderId="31" xfId="1" applyFont="1" applyFill="1" applyBorder="1" applyAlignment="1">
      <alignment wrapText="1"/>
    </xf>
    <xf numFmtId="38" fontId="16" fillId="3" borderId="2" xfId="1" applyFont="1" applyFill="1" applyBorder="1" applyAlignment="1">
      <alignment wrapText="1"/>
    </xf>
    <xf numFmtId="0" fontId="0" fillId="0" borderId="16" xfId="0" applyBorder="1"/>
    <xf numFmtId="38" fontId="0" fillId="0" borderId="18" xfId="1" applyFont="1" applyBorder="1" applyAlignment="1"/>
    <xf numFmtId="0" fontId="0" fillId="0" borderId="24" xfId="0" applyBorder="1"/>
    <xf numFmtId="38" fontId="0" fillId="0" borderId="25" xfId="1" applyFont="1" applyBorder="1" applyAlignment="1"/>
    <xf numFmtId="0" fontId="0" fillId="0" borderId="19" xfId="0" applyBorder="1"/>
    <xf numFmtId="38" fontId="0" fillId="0" borderId="20" xfId="1" applyFont="1" applyBorder="1" applyAlignment="1"/>
    <xf numFmtId="0" fontId="0" fillId="0" borderId="25" xfId="0" applyBorder="1"/>
    <xf numFmtId="38" fontId="0" fillId="0" borderId="3" xfId="1" applyFont="1" applyBorder="1" applyAlignment="1"/>
    <xf numFmtId="38" fontId="16" fillId="3" borderId="3" xfId="1" applyFont="1" applyFill="1" applyBorder="1" applyAlignment="1">
      <alignment wrapText="1"/>
    </xf>
    <xf numFmtId="0" fontId="0" fillId="0" borderId="24" xfId="0" applyFont="1" applyBorder="1" applyAlignment="1">
      <alignment horizontal="center" wrapText="1"/>
    </xf>
    <xf numFmtId="0" fontId="8" fillId="3" borderId="2" xfId="0" applyFont="1" applyFill="1" applyBorder="1" applyAlignment="1">
      <alignment vertical="center"/>
    </xf>
    <xf numFmtId="38" fontId="0" fillId="0" borderId="2" xfId="1" applyFont="1" applyBorder="1" applyAlignment="1"/>
    <xf numFmtId="38" fontId="0" fillId="0" borderId="2" xfId="0" applyNumberFormat="1" applyBorder="1" applyAlignment="1">
      <alignment horizontal="center"/>
    </xf>
    <xf numFmtId="38" fontId="0" fillId="0" borderId="2" xfId="1" applyFont="1" applyBorder="1" applyAlignment="1">
      <alignment horizontal="center"/>
    </xf>
    <xf numFmtId="38" fontId="0" fillId="0" borderId="2" xfId="1" applyFont="1" applyBorder="1" applyAlignment="1">
      <alignment horizontal="center" vertical="center"/>
    </xf>
    <xf numFmtId="0" fontId="7" fillId="0" borderId="7" xfId="0" applyFont="1" applyBorder="1"/>
    <xf numFmtId="0" fontId="5" fillId="0" borderId="6" xfId="0" applyFont="1" applyBorder="1"/>
    <xf numFmtId="0" fontId="0" fillId="0" borderId="6" xfId="0" applyBorder="1"/>
    <xf numFmtId="0" fontId="0" fillId="0" borderId="8" xfId="0" applyBorder="1"/>
    <xf numFmtId="0" fontId="0" fillId="0" borderId="5" xfId="0" applyBorder="1"/>
    <xf numFmtId="38" fontId="0" fillId="0" borderId="0" xfId="1" applyFont="1" applyBorder="1" applyAlignment="1"/>
    <xf numFmtId="0" fontId="0" fillId="0" borderId="35" xfId="0" applyBorder="1"/>
    <xf numFmtId="0" fontId="0" fillId="0" borderId="0" xfId="0" applyBorder="1" applyAlignment="1">
      <alignment horizontal="center" vertical="center"/>
    </xf>
    <xf numFmtId="0" fontId="0" fillId="0" borderId="0" xfId="0" applyBorder="1" applyAlignment="1">
      <alignment horizontal="center"/>
    </xf>
    <xf numFmtId="38" fontId="0" fillId="0" borderId="0" xfId="1" applyFont="1" applyBorder="1" applyAlignment="1">
      <alignment horizontal="center"/>
    </xf>
    <xf numFmtId="0" fontId="0" fillId="0" borderId="5" xfId="0" applyBorder="1" applyAlignment="1"/>
    <xf numFmtId="38" fontId="0" fillId="0" borderId="5" xfId="0" applyNumberFormat="1" applyBorder="1"/>
    <xf numFmtId="38" fontId="0" fillId="0" borderId="5" xfId="1" applyFont="1" applyBorder="1" applyAlignment="1"/>
    <xf numFmtId="0" fontId="0" fillId="0" borderId="1" xfId="0" applyBorder="1"/>
    <xf numFmtId="0" fontId="0" fillId="0" borderId="10" xfId="0" applyBorder="1"/>
    <xf numFmtId="49" fontId="6" fillId="0" borderId="1" xfId="0" applyNumberFormat="1" applyFont="1" applyBorder="1"/>
    <xf numFmtId="0" fontId="6" fillId="0" borderId="0" xfId="0" applyFont="1" applyBorder="1"/>
    <xf numFmtId="38" fontId="0" fillId="0" borderId="0" xfId="1" applyFont="1" applyFill="1" applyBorder="1" applyAlignment="1"/>
    <xf numFmtId="38" fontId="0" fillId="0" borderId="1" xfId="1" applyFont="1" applyBorder="1" applyAlignment="1"/>
    <xf numFmtId="177" fontId="0" fillId="0" borderId="2" xfId="0" applyNumberFormat="1" applyBorder="1" applyAlignment="1">
      <alignment horizontal="center" vertical="center"/>
    </xf>
    <xf numFmtId="38" fontId="0" fillId="0" borderId="0" xfId="1" applyFont="1" applyBorder="1" applyAlignment="1">
      <alignment horizontal="center" vertical="center"/>
    </xf>
    <xf numFmtId="38" fontId="0" fillId="0" borderId="1" xfId="1" applyFont="1" applyBorder="1" applyAlignment="1">
      <alignment horizontal="center" vertical="center"/>
    </xf>
    <xf numFmtId="0" fontId="5" fillId="0" borderId="5" xfId="0" applyFont="1" applyBorder="1"/>
    <xf numFmtId="0" fontId="5" fillId="0" borderId="1" xfId="0" applyFont="1" applyBorder="1" applyAlignment="1">
      <alignment horizontal="center"/>
    </xf>
    <xf numFmtId="38" fontId="8" fillId="5" borderId="3" xfId="1" applyFont="1" applyFill="1" applyBorder="1" applyAlignment="1">
      <alignment vertical="center"/>
    </xf>
    <xf numFmtId="38" fontId="8" fillId="5" borderId="20" xfId="0" applyNumberFormat="1" applyFont="1" applyFill="1" applyBorder="1" applyAlignment="1">
      <alignment vertical="center"/>
    </xf>
    <xf numFmtId="0" fontId="0" fillId="5" borderId="17" xfId="0"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xf>
    <xf numFmtId="0" fontId="0" fillId="5" borderId="17" xfId="0" applyFill="1" applyBorder="1" applyAlignment="1">
      <alignment horizontal="center" vertical="center"/>
    </xf>
    <xf numFmtId="38" fontId="8" fillId="5" borderId="3" xfId="0" applyNumberFormat="1" applyFont="1" applyFill="1" applyBorder="1" applyAlignment="1">
      <alignment vertical="center"/>
    </xf>
    <xf numFmtId="0" fontId="0" fillId="5" borderId="21" xfId="0" applyFill="1" applyBorder="1" applyAlignment="1">
      <alignment horizontal="center"/>
    </xf>
    <xf numFmtId="0" fontId="0" fillId="5" borderId="42" xfId="0" applyFill="1" applyBorder="1" applyAlignment="1">
      <alignment horizontal="center"/>
    </xf>
    <xf numFmtId="0" fontId="8" fillId="5" borderId="41" xfId="0" applyFont="1" applyFill="1" applyBorder="1" applyAlignment="1">
      <alignment horizontal="center"/>
    </xf>
    <xf numFmtId="38" fontId="0" fillId="0" borderId="2" xfId="1" applyFont="1" applyBorder="1" applyAlignment="1">
      <alignment horizontal="right" vertical="center"/>
    </xf>
    <xf numFmtId="38" fontId="0" fillId="0" borderId="0" xfId="1" applyFont="1" applyFill="1" applyBorder="1" applyAlignment="1">
      <alignment horizontal="center" vertical="center"/>
    </xf>
    <xf numFmtId="0" fontId="0" fillId="0" borderId="0" xfId="0" applyFill="1" applyAlignment="1">
      <alignment horizontal="center"/>
    </xf>
    <xf numFmtId="0" fontId="7" fillId="0" borderId="5" xfId="0" applyFont="1" applyBorder="1"/>
    <xf numFmtId="0" fontId="5" fillId="0" borderId="0" xfId="0" applyFont="1" applyBorder="1"/>
    <xf numFmtId="0" fontId="5" fillId="0" borderId="35" xfId="0" applyFont="1" applyBorder="1"/>
    <xf numFmtId="38" fontId="0" fillId="6" borderId="2" xfId="1" applyFont="1" applyFill="1" applyBorder="1" applyAlignment="1">
      <alignment horizontal="center" vertical="center"/>
    </xf>
    <xf numFmtId="38" fontId="0" fillId="0" borderId="0" xfId="0" applyNumberFormat="1" applyBorder="1"/>
    <xf numFmtId="38" fontId="0" fillId="0" borderId="2" xfId="0" applyNumberFormat="1" applyBorder="1" applyAlignment="1">
      <alignment horizontal="center" vertical="center"/>
    </xf>
    <xf numFmtId="0" fontId="0" fillId="0" borderId="0" xfId="0" applyBorder="1" applyAlignment="1">
      <alignment vertical="center"/>
    </xf>
    <xf numFmtId="38" fontId="8" fillId="0" borderId="0" xfId="1" applyFont="1" applyBorder="1" applyAlignment="1">
      <alignment horizontal="center" vertical="center"/>
    </xf>
    <xf numFmtId="38" fontId="21" fillId="0" borderId="0" xfId="1" applyFont="1" applyBorder="1" applyAlignment="1">
      <alignment horizontal="center" vertical="center"/>
    </xf>
    <xf numFmtId="38" fontId="8" fillId="6" borderId="2" xfId="1" applyFont="1" applyFill="1" applyBorder="1" applyAlignment="1">
      <alignment horizontal="center" vertical="center"/>
    </xf>
    <xf numFmtId="38" fontId="5" fillId="0" borderId="0" xfId="1" applyFont="1" applyBorder="1" applyAlignment="1">
      <alignment vertical="center"/>
    </xf>
    <xf numFmtId="38" fontId="5" fillId="0" borderId="0" xfId="1" applyFont="1" applyBorder="1" applyAlignment="1">
      <alignment horizontal="center" vertical="center"/>
    </xf>
    <xf numFmtId="38" fontId="5" fillId="0" borderId="0" xfId="1" applyFont="1" applyFill="1" applyBorder="1" applyAlignment="1"/>
    <xf numFmtId="38" fontId="0" fillId="4" borderId="2" xfId="1" applyFont="1" applyFill="1" applyBorder="1" applyAlignment="1">
      <alignment horizontal="center" vertical="center"/>
    </xf>
    <xf numFmtId="0" fontId="6" fillId="0" borderId="5" xfId="0" applyFont="1" applyBorder="1"/>
    <xf numFmtId="0" fontId="0" fillId="0" borderId="0" xfId="0" applyAlignment="1">
      <alignment horizontal="left"/>
    </xf>
    <xf numFmtId="38" fontId="0" fillId="0" borderId="0" xfId="1" applyFont="1" applyAlignment="1">
      <alignment horizontal="left"/>
    </xf>
    <xf numFmtId="38" fontId="5" fillId="4" borderId="2" xfId="1" applyFont="1" applyFill="1" applyBorder="1" applyAlignment="1"/>
    <xf numFmtId="177" fontId="8" fillId="0" borderId="2" xfId="1" applyNumberFormat="1" applyFont="1" applyBorder="1" applyAlignment="1">
      <alignment horizontal="center" vertical="center"/>
    </xf>
    <xf numFmtId="180" fontId="0" fillId="0" borderId="2" xfId="1" applyNumberFormat="1" applyFont="1" applyBorder="1" applyAlignment="1">
      <alignment horizontal="center" vertical="center"/>
    </xf>
    <xf numFmtId="179" fontId="5" fillId="0" borderId="2" xfId="1" applyNumberFormat="1" applyFont="1" applyBorder="1" applyAlignment="1">
      <alignment horizontal="center" vertical="center"/>
    </xf>
    <xf numFmtId="38" fontId="5" fillId="0" borderId="2" xfId="1" applyFont="1" applyBorder="1" applyAlignment="1">
      <alignment horizontal="center" vertical="center"/>
    </xf>
    <xf numFmtId="180" fontId="8" fillId="0" borderId="2" xfId="1" applyNumberFormat="1" applyFont="1" applyBorder="1" applyAlignment="1">
      <alignment horizontal="center" vertical="center"/>
    </xf>
    <xf numFmtId="178" fontId="5" fillId="0" borderId="2" xfId="1" applyNumberFormat="1" applyFont="1" applyBorder="1" applyAlignment="1">
      <alignment horizontal="center" vertical="center"/>
    </xf>
    <xf numFmtId="0" fontId="7" fillId="0" borderId="7" xfId="0" applyFont="1" applyBorder="1" applyAlignment="1">
      <alignment vertical="center"/>
    </xf>
    <xf numFmtId="0" fontId="5" fillId="0" borderId="6" xfId="0" applyFont="1" applyBorder="1" applyAlignment="1">
      <alignment vertical="center"/>
    </xf>
    <xf numFmtId="0" fontId="0" fillId="0" borderId="6" xfId="0" applyBorder="1" applyAlignment="1">
      <alignment horizontal="center" vertical="center"/>
    </xf>
    <xf numFmtId="0" fontId="0" fillId="0" borderId="6" xfId="0" applyBorder="1" applyAlignment="1">
      <alignment vertical="center"/>
    </xf>
    <xf numFmtId="0" fontId="0" fillId="0" borderId="14" xfId="0" applyBorder="1" applyAlignment="1">
      <alignment vertical="center"/>
    </xf>
    <xf numFmtId="0" fontId="0" fillId="0" borderId="8" xfId="0" applyBorder="1" applyAlignment="1">
      <alignment vertical="center"/>
    </xf>
    <xf numFmtId="0" fontId="7" fillId="0" borderId="5" xfId="0" applyFont="1" applyBorder="1" applyAlignment="1">
      <alignment vertical="center"/>
    </xf>
    <xf numFmtId="0" fontId="5" fillId="0" borderId="0" xfId="0" applyFont="1" applyBorder="1" applyAlignment="1">
      <alignment vertical="center"/>
    </xf>
    <xf numFmtId="0" fontId="0" fillId="0" borderId="35" xfId="0" applyBorder="1" applyAlignment="1">
      <alignment vertical="center"/>
    </xf>
    <xf numFmtId="0" fontId="6" fillId="0" borderId="5" xfId="0" applyFont="1" applyBorder="1" applyAlignment="1">
      <alignment vertical="center"/>
    </xf>
    <xf numFmtId="0" fontId="5" fillId="0" borderId="35" xfId="0" applyFont="1" applyBorder="1" applyAlignment="1">
      <alignment vertical="center"/>
    </xf>
    <xf numFmtId="38" fontId="0" fillId="0" borderId="0" xfId="1" applyFont="1" applyBorder="1" applyAlignment="1">
      <alignment vertical="center"/>
    </xf>
    <xf numFmtId="38" fontId="0" fillId="0" borderId="6" xfId="1" applyFont="1" applyFill="1" applyBorder="1" applyAlignment="1">
      <alignment vertical="center"/>
    </xf>
    <xf numFmtId="38" fontId="0" fillId="0" borderId="0" xfId="1" applyFont="1" applyFill="1" applyBorder="1" applyAlignment="1">
      <alignment vertical="center"/>
    </xf>
    <xf numFmtId="0" fontId="23" fillId="0" borderId="0" xfId="0" applyFont="1"/>
    <xf numFmtId="0" fontId="0" fillId="0" borderId="0" xfId="0" applyFill="1"/>
    <xf numFmtId="0" fontId="11" fillId="0" borderId="45" xfId="0" applyFont="1" applyBorder="1" applyAlignment="1">
      <alignment horizontal="left"/>
    </xf>
    <xf numFmtId="0" fontId="0" fillId="0" borderId="45" xfId="0" applyBorder="1"/>
    <xf numFmtId="0" fontId="0" fillId="0" borderId="42" xfId="0" applyBorder="1"/>
    <xf numFmtId="0" fontId="0" fillId="0" borderId="30" xfId="0" applyBorder="1"/>
    <xf numFmtId="0" fontId="0" fillId="0" borderId="46" xfId="0" applyBorder="1"/>
    <xf numFmtId="0" fontId="0" fillId="0" borderId="47" xfId="0" applyBorder="1"/>
    <xf numFmtId="0" fontId="5" fillId="0" borderId="48" xfId="0" applyFont="1" applyFill="1" applyBorder="1" applyAlignment="1">
      <alignment horizontal="center"/>
    </xf>
    <xf numFmtId="38" fontId="5" fillId="0" borderId="48" xfId="1" applyFont="1" applyFill="1" applyBorder="1" applyAlignment="1"/>
    <xf numFmtId="49" fontId="6" fillId="0" borderId="48" xfId="0" applyNumberFormat="1" applyFont="1" applyBorder="1"/>
    <xf numFmtId="38" fontId="0" fillId="0" borderId="48" xfId="1" applyFont="1" applyBorder="1" applyAlignment="1"/>
    <xf numFmtId="0" fontId="0" fillId="0" borderId="48" xfId="0" applyBorder="1"/>
    <xf numFmtId="0" fontId="0" fillId="0" borderId="49" xfId="0" applyBorder="1"/>
    <xf numFmtId="0" fontId="0" fillId="0" borderId="45" xfId="0" applyBorder="1" applyAlignment="1">
      <alignment horizontal="center"/>
    </xf>
    <xf numFmtId="38" fontId="0" fillId="0" borderId="45" xfId="1" applyFont="1" applyBorder="1" applyAlignment="1"/>
    <xf numFmtId="0" fontId="5" fillId="0" borderId="48" xfId="0" applyFont="1" applyBorder="1" applyAlignment="1">
      <alignment horizontal="center"/>
    </xf>
    <xf numFmtId="0" fontId="11" fillId="0" borderId="41" xfId="0" applyFont="1" applyBorder="1" applyAlignment="1">
      <alignment vertical="center"/>
    </xf>
    <xf numFmtId="0" fontId="0" fillId="0" borderId="48" xfId="0" applyBorder="1" applyAlignment="1">
      <alignment horizontal="center" vertical="center"/>
    </xf>
    <xf numFmtId="38" fontId="5" fillId="4" borderId="2" xfId="1" applyFont="1" applyFill="1" applyBorder="1" applyAlignment="1">
      <alignment horizontal="center" vertical="center"/>
    </xf>
    <xf numFmtId="38" fontId="5" fillId="4" borderId="3" xfId="1" applyFont="1" applyFill="1" applyBorder="1" applyAlignment="1">
      <alignment horizontal="center" vertical="center"/>
    </xf>
    <xf numFmtId="38" fontId="22" fillId="7" borderId="3" xfId="1" applyFont="1" applyFill="1" applyBorder="1" applyAlignment="1">
      <alignment horizontal="center" vertical="center"/>
    </xf>
    <xf numFmtId="0" fontId="7" fillId="0" borderId="0" xfId="0" applyFont="1"/>
    <xf numFmtId="38" fontId="0" fillId="0" borderId="4" xfId="1" applyFont="1" applyBorder="1" applyAlignment="1">
      <alignment horizontal="center"/>
    </xf>
    <xf numFmtId="49" fontId="6" fillId="0" borderId="0" xfId="0" applyNumberFormat="1" applyFont="1" applyBorder="1"/>
    <xf numFmtId="0" fontId="5" fillId="0" borderId="0" xfId="0" applyFont="1" applyFill="1" applyBorder="1" applyAlignment="1">
      <alignment horizontal="center"/>
    </xf>
    <xf numFmtId="38" fontId="5" fillId="0" borderId="0" xfId="1" applyFont="1" applyFill="1" applyBorder="1" applyAlignment="1">
      <alignment horizontal="center" vertical="center"/>
    </xf>
    <xf numFmtId="0" fontId="11" fillId="0" borderId="30" xfId="0" applyFont="1" applyBorder="1" applyAlignment="1">
      <alignment vertical="center"/>
    </xf>
    <xf numFmtId="0" fontId="11" fillId="0" borderId="0" xfId="0" applyFont="1" applyBorder="1" applyAlignment="1">
      <alignment horizontal="left"/>
    </xf>
    <xf numFmtId="38" fontId="5" fillId="0" borderId="0" xfId="1" applyFont="1" applyBorder="1" applyAlignment="1"/>
    <xf numFmtId="0" fontId="0" fillId="0" borderId="2" xfId="0" applyBorder="1" applyAlignment="1">
      <alignment horizontal="center" vertical="center"/>
    </xf>
    <xf numFmtId="38" fontId="0" fillId="0" borderId="2" xfId="1" applyFont="1" applyBorder="1" applyAlignment="1">
      <alignment horizontal="right"/>
    </xf>
    <xf numFmtId="0" fontId="0" fillId="0" borderId="2" xfId="0" applyBorder="1" applyAlignment="1">
      <alignment horizontal="center"/>
    </xf>
    <xf numFmtId="0" fontId="5" fillId="0" borderId="0" xfId="0" applyFont="1" applyFill="1" applyBorder="1"/>
    <xf numFmtId="38" fontId="0" fillId="9" borderId="2" xfId="1" applyFont="1" applyFill="1" applyBorder="1" applyAlignment="1"/>
    <xf numFmtId="38" fontId="9" fillId="0" borderId="1" xfId="1" applyFont="1" applyBorder="1" applyAlignment="1">
      <alignment horizontal="center" vertical="center"/>
    </xf>
    <xf numFmtId="178" fontId="0" fillId="0" borderId="2" xfId="1" applyNumberFormat="1" applyFont="1" applyBorder="1" applyAlignment="1">
      <alignment horizontal="center" vertical="center"/>
    </xf>
    <xf numFmtId="38" fontId="0" fillId="0" borderId="0" xfId="0" applyNumberFormat="1" applyBorder="1" applyAlignment="1">
      <alignment horizontal="center" vertical="center"/>
    </xf>
    <xf numFmtId="0" fontId="0" fillId="0" borderId="0" xfId="0" applyFill="1" applyBorder="1" applyAlignment="1">
      <alignment horizontal="center" vertical="center"/>
    </xf>
    <xf numFmtId="0" fontId="26" fillId="0" borderId="0" xfId="0" applyFont="1" applyAlignment="1">
      <alignment horizontal="center" vertical="center"/>
    </xf>
    <xf numFmtId="0" fontId="26" fillId="0" borderId="0" xfId="0" applyFont="1" applyAlignment="1">
      <alignment vertical="center"/>
    </xf>
    <xf numFmtId="0" fontId="13" fillId="0" borderId="0" xfId="0" applyFont="1" applyBorder="1" applyAlignment="1">
      <alignment horizontal="center" vertical="center"/>
    </xf>
    <xf numFmtId="38" fontId="13" fillId="0" borderId="0" xfId="0" applyNumberFormat="1" applyFont="1" applyBorder="1" applyAlignment="1">
      <alignment horizontal="center" vertical="center"/>
    </xf>
    <xf numFmtId="0" fontId="0" fillId="5" borderId="16" xfId="0" applyFont="1" applyFill="1" applyBorder="1" applyAlignment="1">
      <alignment horizontal="center" vertical="center" wrapText="1"/>
    </xf>
    <xf numFmtId="177" fontId="0" fillId="0" borderId="0" xfId="0" applyNumberFormat="1" applyBorder="1" applyAlignment="1">
      <alignment horizontal="center" vertical="center"/>
    </xf>
    <xf numFmtId="0" fontId="11" fillId="0" borderId="0" xfId="0" applyFont="1" applyAlignment="1">
      <alignment horizontal="left"/>
    </xf>
    <xf numFmtId="0" fontId="0" fillId="0" borderId="0" xfId="0" applyProtection="1">
      <protection locked="0"/>
    </xf>
    <xf numFmtId="0" fontId="0" fillId="0" borderId="0" xfId="0" applyProtection="1"/>
    <xf numFmtId="0" fontId="11" fillId="0" borderId="41" xfId="0" applyFont="1" applyBorder="1" applyAlignment="1" applyProtection="1">
      <alignment vertical="center"/>
    </xf>
    <xf numFmtId="0" fontId="11" fillId="0" borderId="45" xfId="0" applyFont="1" applyBorder="1" applyAlignment="1" applyProtection="1">
      <alignment horizontal="left"/>
    </xf>
    <xf numFmtId="0" fontId="0" fillId="0" borderId="45" xfId="0" applyBorder="1" applyProtection="1"/>
    <xf numFmtId="0" fontId="0" fillId="0" borderId="42" xfId="0" applyBorder="1" applyProtection="1"/>
    <xf numFmtId="0" fontId="0" fillId="0" borderId="30" xfId="0" applyBorder="1" applyProtection="1"/>
    <xf numFmtId="0" fontId="7" fillId="0" borderId="7" xfId="0" applyFont="1" applyBorder="1" applyProtection="1"/>
    <xf numFmtId="0" fontId="5" fillId="0" borderId="6" xfId="0" applyFont="1" applyBorder="1" applyProtection="1"/>
    <xf numFmtId="0" fontId="0" fillId="0" borderId="6" xfId="0" applyBorder="1" applyProtection="1"/>
    <xf numFmtId="0" fontId="0" fillId="0" borderId="8" xfId="0" applyBorder="1" applyProtection="1"/>
    <xf numFmtId="0" fontId="0" fillId="0" borderId="46" xfId="0" applyBorder="1" applyProtection="1"/>
    <xf numFmtId="0" fontId="5" fillId="0" borderId="5" xfId="0" applyFont="1" applyBorder="1" applyProtection="1"/>
    <xf numFmtId="0" fontId="0" fillId="0" borderId="0" xfId="0" applyBorder="1" applyProtection="1"/>
    <xf numFmtId="38" fontId="0" fillId="0" borderId="0" xfId="1" applyFont="1" applyBorder="1" applyAlignment="1" applyProtection="1"/>
    <xf numFmtId="0" fontId="0" fillId="0" borderId="35" xfId="0" applyBorder="1" applyProtection="1"/>
    <xf numFmtId="0" fontId="0" fillId="0" borderId="5" xfId="0"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xf>
    <xf numFmtId="38" fontId="0" fillId="0" borderId="0" xfId="1" applyFont="1" applyBorder="1" applyAlignment="1" applyProtection="1">
      <alignment horizontal="center"/>
    </xf>
    <xf numFmtId="38" fontId="0" fillId="0" borderId="2" xfId="1" applyFont="1" applyBorder="1" applyAlignment="1" applyProtection="1">
      <alignment horizontal="center" vertical="center"/>
    </xf>
    <xf numFmtId="38" fontId="0" fillId="0" borderId="2" xfId="0" applyNumberFormat="1" applyBorder="1" applyAlignment="1" applyProtection="1">
      <alignment horizontal="center"/>
    </xf>
    <xf numFmtId="38" fontId="0" fillId="0" borderId="2" xfId="1" applyFont="1" applyBorder="1" applyAlignment="1" applyProtection="1">
      <alignment horizontal="right" vertical="center"/>
    </xf>
    <xf numFmtId="0" fontId="0" fillId="0" borderId="5" xfId="0" applyBorder="1" applyAlignment="1" applyProtection="1"/>
    <xf numFmtId="38" fontId="0" fillId="0" borderId="2" xfId="1" applyFont="1" applyBorder="1" applyAlignment="1" applyProtection="1">
      <alignment horizontal="center"/>
    </xf>
    <xf numFmtId="38" fontId="0" fillId="0" borderId="2" xfId="1" applyFont="1" applyBorder="1" applyAlignment="1" applyProtection="1"/>
    <xf numFmtId="38" fontId="0" fillId="4" borderId="2" xfId="0" applyNumberFormat="1" applyFill="1" applyBorder="1" applyProtection="1"/>
    <xf numFmtId="0" fontId="6" fillId="0" borderId="0" xfId="0" applyFont="1" applyBorder="1" applyProtection="1"/>
    <xf numFmtId="38" fontId="0" fillId="0" borderId="5" xfId="0" applyNumberFormat="1" applyBorder="1" applyProtection="1"/>
    <xf numFmtId="0" fontId="0" fillId="0" borderId="2" xfId="0" applyBorder="1" applyAlignment="1" applyProtection="1">
      <alignment horizontal="center"/>
    </xf>
    <xf numFmtId="38" fontId="0" fillId="0" borderId="5" xfId="1" applyFont="1" applyBorder="1" applyAlignment="1" applyProtection="1"/>
    <xf numFmtId="0" fontId="0" fillId="0" borderId="2" xfId="0" applyBorder="1" applyAlignment="1" applyProtection="1">
      <alignment horizontal="center" vertical="center"/>
    </xf>
    <xf numFmtId="38" fontId="0" fillId="4" borderId="2" xfId="1" applyFont="1" applyFill="1" applyBorder="1" applyAlignment="1" applyProtection="1">
      <alignment horizontal="center" vertical="center"/>
    </xf>
    <xf numFmtId="0" fontId="5" fillId="0" borderId="1" xfId="0" applyFont="1" applyBorder="1" applyAlignment="1" applyProtection="1">
      <alignment horizontal="center"/>
    </xf>
    <xf numFmtId="38" fontId="5" fillId="4" borderId="2" xfId="1" applyFont="1" applyFill="1" applyBorder="1" applyAlignment="1" applyProtection="1"/>
    <xf numFmtId="49" fontId="6" fillId="0" borderId="1" xfId="0" applyNumberFormat="1" applyFont="1" applyBorder="1" applyProtection="1"/>
    <xf numFmtId="0" fontId="0" fillId="0" borderId="1" xfId="0" applyBorder="1" applyProtection="1"/>
    <xf numFmtId="0" fontId="0" fillId="0" borderId="10" xfId="0" applyBorder="1" applyProtection="1"/>
    <xf numFmtId="0" fontId="7" fillId="0" borderId="7" xfId="0" applyFont="1" applyBorder="1" applyAlignment="1" applyProtection="1">
      <alignment vertical="center"/>
    </xf>
    <xf numFmtId="0" fontId="5" fillId="0" borderId="6" xfId="0" applyFont="1" applyBorder="1" applyAlignment="1" applyProtection="1">
      <alignment vertical="center"/>
    </xf>
    <xf numFmtId="0" fontId="0" fillId="0" borderId="6" xfId="0" applyBorder="1" applyAlignment="1" applyProtection="1">
      <alignment horizontal="center" vertical="center"/>
    </xf>
    <xf numFmtId="0" fontId="0" fillId="0" borderId="6" xfId="0" applyBorder="1" applyAlignment="1" applyProtection="1">
      <alignment vertical="center"/>
    </xf>
    <xf numFmtId="0" fontId="0" fillId="0" borderId="14" xfId="0" applyBorder="1" applyAlignment="1" applyProtection="1">
      <alignment vertical="center"/>
    </xf>
    <xf numFmtId="0" fontId="0" fillId="0" borderId="8" xfId="0" applyBorder="1" applyAlignment="1" applyProtection="1">
      <alignment vertical="center"/>
    </xf>
    <xf numFmtId="0" fontId="7" fillId="0" borderId="5" xfId="0" applyFont="1" applyBorder="1" applyAlignment="1" applyProtection="1">
      <alignment vertical="center"/>
    </xf>
    <xf numFmtId="38" fontId="0" fillId="0" borderId="2" xfId="0" applyNumberFormat="1" applyBorder="1" applyAlignment="1" applyProtection="1">
      <alignment horizontal="center" vertical="center"/>
    </xf>
    <xf numFmtId="0" fontId="5" fillId="0" borderId="0" xfId="0" applyFont="1" applyBorder="1" applyAlignment="1" applyProtection="1">
      <alignment vertical="center"/>
    </xf>
    <xf numFmtId="0" fontId="0" fillId="0" borderId="0" xfId="0" applyBorder="1" applyAlignment="1" applyProtection="1">
      <alignment vertical="center"/>
    </xf>
    <xf numFmtId="0" fontId="0" fillId="0" borderId="35" xfId="0" applyBorder="1" applyAlignment="1" applyProtection="1">
      <alignment vertical="center"/>
    </xf>
    <xf numFmtId="0" fontId="0" fillId="0" borderId="0" xfId="0" applyFill="1" applyBorder="1" applyAlignment="1" applyProtection="1">
      <alignment horizontal="center" vertical="center"/>
    </xf>
    <xf numFmtId="38" fontId="0" fillId="0" borderId="0" xfId="0" applyNumberFormat="1" applyBorder="1" applyAlignment="1" applyProtection="1">
      <alignment horizontal="center" vertical="center"/>
    </xf>
    <xf numFmtId="0" fontId="6" fillId="0" borderId="5" xfId="0" applyFont="1" applyBorder="1" applyAlignment="1" applyProtection="1">
      <alignment vertical="center"/>
    </xf>
    <xf numFmtId="177" fontId="8" fillId="0" borderId="2" xfId="1" applyNumberFormat="1" applyFont="1" applyBorder="1" applyAlignment="1" applyProtection="1">
      <alignment horizontal="center" vertical="center"/>
    </xf>
    <xf numFmtId="38" fontId="0" fillId="0" borderId="0" xfId="1" applyFont="1" applyBorder="1" applyAlignment="1" applyProtection="1">
      <alignment horizontal="center" vertical="center"/>
    </xf>
    <xf numFmtId="179" fontId="5" fillId="0" borderId="2" xfId="1" applyNumberFormat="1" applyFont="1" applyBorder="1" applyAlignment="1" applyProtection="1">
      <alignment horizontal="center" vertical="center"/>
    </xf>
    <xf numFmtId="178" fontId="5" fillId="0" borderId="2" xfId="1" applyNumberFormat="1" applyFont="1" applyBorder="1" applyAlignment="1" applyProtection="1">
      <alignment horizontal="center" vertical="center"/>
    </xf>
    <xf numFmtId="0" fontId="5" fillId="0" borderId="35" xfId="0" applyFont="1" applyBorder="1" applyAlignment="1" applyProtection="1">
      <alignment vertical="center"/>
    </xf>
    <xf numFmtId="38" fontId="5" fillId="0" borderId="0" xfId="1" applyFont="1" applyBorder="1" applyAlignment="1" applyProtection="1">
      <alignment vertical="center"/>
    </xf>
    <xf numFmtId="38" fontId="0" fillId="0" borderId="0" xfId="1" applyFont="1" applyBorder="1" applyAlignment="1" applyProtection="1">
      <alignment vertical="center"/>
    </xf>
    <xf numFmtId="180" fontId="0" fillId="0" borderId="2" xfId="1" applyNumberFormat="1" applyFont="1" applyBorder="1" applyAlignment="1" applyProtection="1">
      <alignment horizontal="center" vertical="center"/>
    </xf>
    <xf numFmtId="38" fontId="0" fillId="6" borderId="2" xfId="1" applyFont="1" applyFill="1" applyBorder="1" applyAlignment="1" applyProtection="1">
      <alignment horizontal="center" vertical="center"/>
    </xf>
    <xf numFmtId="38" fontId="5" fillId="0" borderId="2" xfId="1" applyFont="1" applyBorder="1" applyAlignment="1" applyProtection="1">
      <alignment horizontal="center" vertical="center"/>
    </xf>
    <xf numFmtId="38" fontId="21" fillId="0" borderId="0" xfId="1" applyFont="1" applyBorder="1" applyAlignment="1" applyProtection="1">
      <alignment horizontal="center" vertical="center"/>
    </xf>
    <xf numFmtId="38" fontId="0" fillId="0" borderId="0" xfId="1" applyFont="1" applyFill="1" applyBorder="1" applyAlignment="1" applyProtection="1">
      <alignment horizontal="center" vertical="center"/>
    </xf>
    <xf numFmtId="38" fontId="5" fillId="0" borderId="0" xfId="1" applyFont="1" applyBorder="1" applyAlignment="1" applyProtection="1">
      <alignment horizontal="center" vertical="center"/>
    </xf>
    <xf numFmtId="180" fontId="8" fillId="0" borderId="2" xfId="1" applyNumberFormat="1" applyFont="1" applyBorder="1" applyAlignment="1" applyProtection="1">
      <alignment horizontal="center" vertical="center"/>
    </xf>
    <xf numFmtId="38" fontId="8" fillId="0" borderId="0" xfId="1" applyFont="1" applyBorder="1" applyAlignment="1" applyProtection="1">
      <alignment horizontal="center" vertical="center"/>
    </xf>
    <xf numFmtId="38" fontId="8" fillId="6" borderId="2" xfId="1" applyFont="1" applyFill="1" applyBorder="1" applyAlignment="1" applyProtection="1">
      <alignment horizontal="center" vertical="center"/>
    </xf>
    <xf numFmtId="38" fontId="0" fillId="0" borderId="6" xfId="1" applyFont="1" applyFill="1" applyBorder="1" applyAlignment="1" applyProtection="1">
      <alignment vertical="center"/>
    </xf>
    <xf numFmtId="38" fontId="0" fillId="0" borderId="0" xfId="1" applyFont="1" applyFill="1" applyBorder="1" applyAlignment="1" applyProtection="1">
      <alignment vertical="center"/>
    </xf>
    <xf numFmtId="0" fontId="7" fillId="0" borderId="5" xfId="0" applyFont="1" applyBorder="1" applyProtection="1"/>
    <xf numFmtId="38" fontId="5" fillId="0" borderId="0" xfId="1" applyFont="1" applyFill="1" applyBorder="1" applyAlignment="1" applyProtection="1"/>
    <xf numFmtId="0" fontId="5" fillId="0" borderId="35" xfId="0" applyFont="1" applyBorder="1" applyProtection="1"/>
    <xf numFmtId="0" fontId="6" fillId="0" borderId="5" xfId="0" applyFont="1" applyBorder="1" applyProtection="1"/>
    <xf numFmtId="38" fontId="0" fillId="0" borderId="0" xfId="1" applyFont="1" applyFill="1" applyBorder="1" applyAlignment="1" applyProtection="1"/>
    <xf numFmtId="38" fontId="5" fillId="4" borderId="2" xfId="1" applyFont="1" applyFill="1" applyBorder="1" applyAlignment="1" applyProtection="1">
      <alignment horizontal="center" vertical="center"/>
    </xf>
    <xf numFmtId="38" fontId="0" fillId="0" borderId="1" xfId="1" applyFont="1" applyBorder="1" applyAlignment="1" applyProtection="1"/>
    <xf numFmtId="0" fontId="0" fillId="0" borderId="47" xfId="0" applyBorder="1" applyProtection="1"/>
    <xf numFmtId="0" fontId="5" fillId="0" borderId="48" xfId="0" applyFont="1" applyFill="1" applyBorder="1" applyAlignment="1" applyProtection="1">
      <alignment horizontal="center"/>
    </xf>
    <xf numFmtId="38" fontId="5" fillId="0" borderId="48" xfId="1" applyFont="1" applyFill="1" applyBorder="1" applyAlignment="1" applyProtection="1"/>
    <xf numFmtId="49" fontId="6" fillId="0" borderId="48" xfId="0" applyNumberFormat="1" applyFont="1" applyBorder="1" applyProtection="1"/>
    <xf numFmtId="38" fontId="0" fillId="0" borderId="48" xfId="1" applyFont="1" applyBorder="1" applyAlignment="1" applyProtection="1"/>
    <xf numFmtId="0" fontId="0" fillId="0" borderId="48" xfId="0" applyBorder="1" applyProtection="1"/>
    <xf numFmtId="0" fontId="0" fillId="0" borderId="49" xfId="0" applyBorder="1" applyProtection="1"/>
    <xf numFmtId="0" fontId="0" fillId="0" borderId="0" xfId="0" applyFill="1" applyProtection="1"/>
    <xf numFmtId="0" fontId="0" fillId="0" borderId="0" xfId="0" applyFill="1" applyAlignment="1" applyProtection="1">
      <alignment horizontal="center"/>
    </xf>
    <xf numFmtId="38" fontId="0" fillId="0" borderId="0" xfId="1" applyFont="1" applyAlignment="1" applyProtection="1"/>
    <xf numFmtId="0" fontId="0" fillId="0" borderId="45" xfId="0" applyBorder="1" applyAlignment="1" applyProtection="1">
      <alignment horizontal="center"/>
    </xf>
    <xf numFmtId="38" fontId="0" fillId="0" borderId="45" xfId="1" applyFont="1" applyBorder="1" applyAlignment="1" applyProtection="1"/>
    <xf numFmtId="38" fontId="0" fillId="0" borderId="1" xfId="1" applyFont="1" applyBorder="1" applyAlignment="1" applyProtection="1">
      <alignment horizontal="center" vertical="center"/>
    </xf>
    <xf numFmtId="38" fontId="0" fillId="0" borderId="4" xfId="1" applyFont="1" applyBorder="1" applyAlignment="1" applyProtection="1">
      <alignment horizontal="center"/>
    </xf>
    <xf numFmtId="38" fontId="0" fillId="0" borderId="2" xfId="1" applyFont="1" applyBorder="1" applyAlignment="1" applyProtection="1">
      <alignment horizontal="right"/>
    </xf>
    <xf numFmtId="38" fontId="0" fillId="0" borderId="0" xfId="0" applyNumberFormat="1" applyBorder="1" applyProtection="1"/>
    <xf numFmtId="0" fontId="5" fillId="0" borderId="48" xfId="0" applyFont="1" applyBorder="1" applyAlignment="1" applyProtection="1">
      <alignment horizontal="center"/>
    </xf>
    <xf numFmtId="38" fontId="5" fillId="4" borderId="3" xfId="1" applyFont="1" applyFill="1" applyBorder="1" applyAlignment="1" applyProtection="1">
      <alignment horizontal="center" vertical="center"/>
    </xf>
    <xf numFmtId="0" fontId="0" fillId="0" borderId="0" xfId="0" applyAlignment="1" applyProtection="1">
      <alignment horizontal="center"/>
    </xf>
    <xf numFmtId="0" fontId="5" fillId="0" borderId="0" xfId="0" applyFont="1" applyFill="1" applyBorder="1" applyAlignment="1" applyProtection="1">
      <alignment horizontal="center"/>
    </xf>
    <xf numFmtId="38" fontId="5" fillId="0" borderId="0" xfId="1" applyFont="1" applyFill="1" applyBorder="1" applyAlignment="1" applyProtection="1">
      <alignment horizontal="center" vertical="center"/>
    </xf>
    <xf numFmtId="49" fontId="6" fillId="0" borderId="0" xfId="0" applyNumberFormat="1" applyFont="1" applyBorder="1" applyProtection="1"/>
    <xf numFmtId="0" fontId="11" fillId="0" borderId="30" xfId="0" applyFont="1" applyBorder="1" applyAlignment="1" applyProtection="1">
      <alignment vertical="center"/>
    </xf>
    <xf numFmtId="0" fontId="11" fillId="0" borderId="0" xfId="0" applyFont="1" applyBorder="1" applyAlignment="1" applyProtection="1">
      <alignment horizontal="left"/>
    </xf>
    <xf numFmtId="38" fontId="5" fillId="0" borderId="0" xfId="1" applyFont="1" applyBorder="1" applyAlignment="1" applyProtection="1"/>
    <xf numFmtId="38" fontId="9" fillId="0" borderId="1" xfId="1" applyFont="1" applyBorder="1" applyAlignment="1" applyProtection="1">
      <alignment horizontal="center" vertical="center"/>
    </xf>
    <xf numFmtId="177" fontId="0" fillId="0" borderId="2" xfId="0" applyNumberFormat="1" applyBorder="1" applyAlignment="1" applyProtection="1">
      <alignment horizontal="center" vertical="center"/>
    </xf>
    <xf numFmtId="178" fontId="0" fillId="0" borderId="2" xfId="1" applyNumberFormat="1" applyFont="1" applyBorder="1" applyAlignment="1" applyProtection="1">
      <alignment horizontal="center" vertical="center"/>
    </xf>
    <xf numFmtId="0" fontId="5" fillId="0" borderId="0" xfId="0" applyFont="1" applyBorder="1" applyProtection="1"/>
    <xf numFmtId="177" fontId="0" fillId="0" borderId="0" xfId="0" applyNumberFormat="1" applyBorder="1" applyAlignment="1" applyProtection="1">
      <alignment horizontal="center" vertical="center"/>
    </xf>
    <xf numFmtId="38" fontId="0" fillId="9" borderId="2" xfId="1" applyFont="1" applyFill="1" applyBorder="1" applyAlignment="1" applyProtection="1"/>
    <xf numFmtId="0" fontId="5" fillId="0" borderId="0" xfId="0" applyFont="1" applyFill="1" applyBorder="1" applyProtection="1"/>
    <xf numFmtId="38" fontId="0" fillId="4" borderId="2" xfId="1" applyFont="1" applyFill="1" applyBorder="1" applyAlignment="1" applyProtection="1"/>
    <xf numFmtId="0" fontId="0" fillId="0" borderId="0" xfId="0" applyAlignment="1" applyProtection="1">
      <alignment horizontal="left"/>
    </xf>
    <xf numFmtId="38" fontId="0" fillId="0" borderId="0" xfId="1" applyFont="1" applyAlignment="1" applyProtection="1">
      <alignment horizontal="left"/>
    </xf>
    <xf numFmtId="49" fontId="0" fillId="0" borderId="0" xfId="0" applyNumberFormat="1" applyProtection="1"/>
    <xf numFmtId="0" fontId="0" fillId="0" borderId="48" xfId="0" applyBorder="1" applyAlignment="1" applyProtection="1">
      <alignment horizontal="center" vertical="center"/>
    </xf>
    <xf numFmtId="38" fontId="22" fillId="7" borderId="3" xfId="1" applyFont="1" applyFill="1" applyBorder="1" applyAlignment="1" applyProtection="1">
      <alignment horizontal="center" vertical="center"/>
    </xf>
    <xf numFmtId="178" fontId="0" fillId="2" borderId="15" xfId="0" applyNumberFormat="1" applyFill="1" applyBorder="1" applyAlignment="1" applyProtection="1">
      <alignment horizontal="center" vertical="center"/>
      <protection locked="0"/>
    </xf>
    <xf numFmtId="38" fontId="0" fillId="2" borderId="17" xfId="1" applyFont="1" applyFill="1" applyBorder="1" applyAlignment="1" applyProtection="1">
      <protection locked="0"/>
    </xf>
    <xf numFmtId="38" fontId="0" fillId="2" borderId="2" xfId="1" applyFont="1" applyFill="1" applyBorder="1" applyAlignment="1" applyProtection="1">
      <protection locked="0"/>
    </xf>
    <xf numFmtId="38" fontId="0" fillId="2" borderId="2" xfId="1" applyFont="1" applyFill="1" applyBorder="1" applyAlignment="1" applyProtection="1">
      <alignment wrapText="1"/>
      <protection locked="0"/>
    </xf>
    <xf numFmtId="38" fontId="8" fillId="2" borderId="2" xfId="1"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7" fillId="0" borderId="0" xfId="0" applyFont="1" applyProtection="1"/>
    <xf numFmtId="0" fontId="5" fillId="0" borderId="0" xfId="0" applyFont="1" applyProtection="1"/>
    <xf numFmtId="0" fontId="11" fillId="0" borderId="0" xfId="0" applyFont="1" applyAlignment="1" applyProtection="1">
      <alignment horizontal="left"/>
    </xf>
    <xf numFmtId="0" fontId="23" fillId="0" borderId="0" xfId="0" applyFont="1" applyProtection="1"/>
    <xf numFmtId="0" fontId="0" fillId="5" borderId="21" xfId="0" applyFill="1" applyBorder="1" applyAlignment="1" applyProtection="1">
      <alignment horizontal="center"/>
    </xf>
    <xf numFmtId="0" fontId="0" fillId="5" borderId="42" xfId="0" applyFill="1" applyBorder="1" applyAlignment="1" applyProtection="1">
      <alignment horizontal="center"/>
    </xf>
    <xf numFmtId="0" fontId="8" fillId="5" borderId="41" xfId="0" applyFont="1" applyFill="1" applyBorder="1" applyAlignment="1" applyProtection="1">
      <alignment horizontal="center"/>
    </xf>
    <xf numFmtId="0" fontId="9" fillId="0" borderId="18" xfId="0" applyFont="1" applyBorder="1" applyAlignment="1" applyProtection="1">
      <alignment horizontal="left" vertical="center"/>
    </xf>
    <xf numFmtId="0" fontId="0" fillId="0" borderId="16" xfId="0" applyBorder="1" applyAlignment="1" applyProtection="1">
      <alignment vertical="center" wrapText="1"/>
    </xf>
    <xf numFmtId="0" fontId="10" fillId="0" borderId="25" xfId="0" applyFont="1" applyBorder="1" applyAlignment="1" applyProtection="1">
      <alignment horizontal="left" vertical="center" wrapText="1"/>
    </xf>
    <xf numFmtId="0" fontId="0" fillId="0" borderId="24" xfId="0" applyBorder="1" applyAlignment="1" applyProtection="1">
      <alignment vertical="center" wrapText="1"/>
    </xf>
    <xf numFmtId="0" fontId="10" fillId="0" borderId="25" xfId="0" applyFont="1" applyBorder="1" applyAlignment="1" applyProtection="1">
      <alignment horizontal="left" vertical="center"/>
    </xf>
    <xf numFmtId="0" fontId="0" fillId="0" borderId="24" xfId="0" applyFont="1" applyBorder="1" applyAlignment="1" applyProtection="1">
      <alignment vertical="center" wrapText="1"/>
    </xf>
    <xf numFmtId="38" fontId="0" fillId="0" borderId="31" xfId="1" applyFont="1" applyBorder="1" applyAlignment="1" applyProtection="1"/>
    <xf numFmtId="0" fontId="0" fillId="0" borderId="32" xfId="0" applyBorder="1" applyProtection="1"/>
    <xf numFmtId="0" fontId="0" fillId="0" borderId="26" xfId="0" applyFont="1" applyBorder="1" applyAlignment="1" applyProtection="1">
      <alignment horizontal="center" wrapText="1"/>
    </xf>
    <xf numFmtId="38" fontId="16" fillId="3" borderId="31" xfId="1" applyFont="1" applyFill="1" applyBorder="1" applyAlignment="1" applyProtection="1">
      <alignment wrapText="1"/>
    </xf>
    <xf numFmtId="0" fontId="10" fillId="0" borderId="32" xfId="0" applyFont="1" applyBorder="1" applyAlignment="1" applyProtection="1">
      <alignment horizontal="left" vertical="center"/>
    </xf>
    <xf numFmtId="0" fontId="0" fillId="0" borderId="16" xfId="0" applyBorder="1" applyProtection="1"/>
    <xf numFmtId="38" fontId="0" fillId="0" borderId="18" xfId="1" applyFont="1" applyBorder="1" applyAlignment="1" applyProtection="1"/>
    <xf numFmtId="38" fontId="0" fillId="0" borderId="2" xfId="1" applyFont="1" applyFill="1" applyBorder="1" applyAlignment="1" applyProtection="1"/>
    <xf numFmtId="0" fontId="0" fillId="0" borderId="25" xfId="0" applyBorder="1" applyProtection="1"/>
    <xf numFmtId="0" fontId="0" fillId="0" borderId="24" xfId="0" applyFont="1" applyBorder="1" applyAlignment="1" applyProtection="1">
      <alignment horizontal="center" wrapText="1"/>
    </xf>
    <xf numFmtId="38" fontId="16" fillId="3" borderId="2" xfId="1" applyFont="1" applyFill="1" applyBorder="1" applyAlignment="1" applyProtection="1">
      <alignment wrapText="1"/>
    </xf>
    <xf numFmtId="0" fontId="0" fillId="0" borderId="24" xfId="0" applyBorder="1" applyProtection="1"/>
    <xf numFmtId="38" fontId="0" fillId="0" borderId="25" xfId="1" applyFont="1" applyBorder="1" applyAlignment="1" applyProtection="1"/>
    <xf numFmtId="38" fontId="0" fillId="0" borderId="3" xfId="1" applyFont="1" applyBorder="1" applyAlignment="1" applyProtection="1"/>
    <xf numFmtId="0" fontId="0" fillId="0" borderId="20" xfId="0" applyBorder="1" applyProtection="1"/>
    <xf numFmtId="0" fontId="0" fillId="0" borderId="19" xfId="0" applyFont="1" applyBorder="1" applyAlignment="1" applyProtection="1">
      <alignment horizontal="center" wrapText="1"/>
    </xf>
    <xf numFmtId="38" fontId="16" fillId="3" borderId="3" xfId="1" applyFont="1" applyFill="1" applyBorder="1" applyAlignment="1" applyProtection="1">
      <alignment wrapText="1"/>
    </xf>
    <xf numFmtId="0" fontId="10" fillId="0" borderId="20" xfId="0" applyFont="1" applyBorder="1" applyAlignment="1" applyProtection="1">
      <alignment horizontal="left" vertical="center"/>
    </xf>
    <xf numFmtId="0" fontId="0" fillId="0" borderId="19" xfId="0" applyBorder="1" applyProtection="1"/>
    <xf numFmtId="38" fontId="0" fillId="0" borderId="20" xfId="1" applyFont="1" applyBorder="1" applyAlignment="1" applyProtection="1"/>
    <xf numFmtId="0" fontId="15" fillId="0" borderId="0" xfId="0" applyFont="1" applyBorder="1" applyAlignment="1" applyProtection="1">
      <alignment horizontal="center" vertical="center"/>
    </xf>
    <xf numFmtId="0" fontId="0" fillId="5" borderId="16" xfId="0" applyFont="1" applyFill="1" applyBorder="1" applyAlignment="1" applyProtection="1">
      <alignment horizontal="center" vertical="center" wrapText="1"/>
    </xf>
    <xf numFmtId="0" fontId="0" fillId="5" borderId="17" xfId="0" applyFill="1" applyBorder="1" applyAlignment="1" applyProtection="1">
      <alignment horizontal="center" vertical="center" wrapText="1"/>
    </xf>
    <xf numFmtId="0" fontId="8" fillId="5" borderId="17" xfId="0" applyFont="1" applyFill="1" applyBorder="1" applyAlignment="1" applyProtection="1">
      <alignment horizontal="center" vertical="center" wrapText="1"/>
    </xf>
    <xf numFmtId="0" fontId="8" fillId="5" borderId="18" xfId="0" applyFont="1" applyFill="1" applyBorder="1" applyAlignment="1" applyProtection="1">
      <alignment horizontal="center" vertical="center"/>
    </xf>
    <xf numFmtId="38" fontId="8" fillId="3" borderId="25" xfId="1" applyFont="1" applyFill="1" applyBorder="1" applyAlignment="1" applyProtection="1">
      <alignment vertical="center"/>
    </xf>
    <xf numFmtId="0" fontId="8" fillId="3" borderId="2" xfId="0" applyFont="1" applyFill="1" applyBorder="1" applyAlignment="1" applyProtection="1">
      <alignment vertical="center"/>
    </xf>
    <xf numFmtId="0" fontId="8" fillId="0" borderId="2" xfId="0" applyFont="1" applyBorder="1" applyAlignment="1" applyProtection="1">
      <alignment vertical="center"/>
    </xf>
    <xf numFmtId="38" fontId="8" fillId="3" borderId="25" xfId="0" applyNumberFormat="1" applyFont="1" applyFill="1" applyBorder="1" applyAlignment="1" applyProtection="1">
      <alignment vertical="center"/>
    </xf>
    <xf numFmtId="0" fontId="8" fillId="3" borderId="25" xfId="0" applyFont="1" applyFill="1" applyBorder="1" applyAlignment="1" applyProtection="1">
      <alignment vertical="center"/>
    </xf>
    <xf numFmtId="38" fontId="8" fillId="5" borderId="3" xfId="1" applyFont="1" applyFill="1" applyBorder="1" applyAlignment="1" applyProtection="1">
      <alignment vertical="center"/>
    </xf>
    <xf numFmtId="38" fontId="8" fillId="5" borderId="20" xfId="0" applyNumberFormat="1" applyFont="1" applyFill="1" applyBorder="1" applyAlignment="1" applyProtection="1">
      <alignment vertical="center"/>
    </xf>
    <xf numFmtId="0" fontId="8" fillId="0" borderId="0" xfId="0" applyFont="1" applyBorder="1" applyAlignment="1" applyProtection="1">
      <alignment horizontal="center" vertical="center"/>
    </xf>
    <xf numFmtId="0" fontId="8" fillId="0" borderId="0" xfId="0" applyFont="1" applyBorder="1" applyAlignment="1" applyProtection="1">
      <alignment vertical="center"/>
    </xf>
    <xf numFmtId="0" fontId="0" fillId="5" borderId="17" xfId="0" applyFill="1" applyBorder="1" applyAlignment="1" applyProtection="1">
      <alignment horizontal="center" vertical="center"/>
    </xf>
    <xf numFmtId="38" fontId="8" fillId="0" borderId="2" xfId="1" applyFont="1" applyBorder="1" applyAlignment="1" applyProtection="1">
      <alignment vertical="center"/>
    </xf>
    <xf numFmtId="38" fontId="8" fillId="5" borderId="3" xfId="0" applyNumberFormat="1" applyFont="1" applyFill="1" applyBorder="1" applyAlignment="1" applyProtection="1">
      <alignment vertical="center"/>
    </xf>
    <xf numFmtId="181" fontId="8" fillId="2" borderId="2" xfId="0" applyNumberFormat="1" applyFont="1" applyFill="1" applyBorder="1" applyAlignment="1" applyProtection="1">
      <alignment vertical="center"/>
      <protection locked="0"/>
    </xf>
    <xf numFmtId="38" fontId="0" fillId="4" borderId="2" xfId="0" applyNumberFormat="1" applyFill="1" applyBorder="1" applyAlignment="1">
      <alignment horizontal="center"/>
    </xf>
    <xf numFmtId="38" fontId="0" fillId="4" borderId="2" xfId="1" applyFont="1" applyFill="1" applyBorder="1" applyAlignment="1">
      <alignment horizontal="center"/>
    </xf>
    <xf numFmtId="38" fontId="0" fillId="4" borderId="2" xfId="0" applyNumberFormat="1" applyFill="1" applyBorder="1" applyAlignment="1" applyProtection="1">
      <alignment horizontal="center" vertical="center"/>
    </xf>
    <xf numFmtId="0" fontId="12" fillId="0" borderId="0" xfId="0" applyFont="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center" vertical="center"/>
    </xf>
    <xf numFmtId="0" fontId="13" fillId="0" borderId="2"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2" xfId="0" applyFont="1" applyBorder="1" applyAlignment="1">
      <alignment horizontal="center" vertical="center" shrinkToFit="1"/>
    </xf>
    <xf numFmtId="0" fontId="13" fillId="0" borderId="2" xfId="0" applyFont="1" applyBorder="1" applyAlignment="1">
      <alignment horizontal="center" vertical="center" wrapText="1"/>
    </xf>
    <xf numFmtId="0" fontId="13" fillId="0" borderId="4" xfId="0" applyFont="1" applyBorder="1" applyAlignment="1">
      <alignment horizontal="center" vertical="center" shrinkToFit="1"/>
    </xf>
    <xf numFmtId="176" fontId="14" fillId="0" borderId="11" xfId="0" applyNumberFormat="1" applyFont="1" applyBorder="1" applyAlignment="1">
      <alignment horizontal="center" vertical="center" shrinkToFit="1"/>
    </xf>
    <xf numFmtId="176" fontId="14" fillId="0" borderId="14" xfId="0" applyNumberFormat="1"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12" fillId="0" borderId="2" xfId="0" applyFont="1" applyBorder="1" applyAlignment="1">
      <alignment horizontal="left" vertical="top" wrapText="1" shrinkToFit="1"/>
    </xf>
    <xf numFmtId="0" fontId="12" fillId="0" borderId="2" xfId="0" applyFont="1" applyBorder="1" applyAlignment="1">
      <alignment horizontal="left" vertical="top" shrinkToFit="1"/>
    </xf>
    <xf numFmtId="176" fontId="13" fillId="0" borderId="11" xfId="0" applyNumberFormat="1" applyFont="1" applyBorder="1" applyAlignment="1">
      <alignment horizontal="center" vertical="center" shrinkToFit="1"/>
    </xf>
    <xf numFmtId="176" fontId="13" fillId="0" borderId="14" xfId="0" applyNumberFormat="1" applyFont="1" applyBorder="1" applyAlignment="1">
      <alignment horizontal="center" vertical="center" shrinkToFit="1"/>
    </xf>
    <xf numFmtId="0" fontId="13" fillId="0" borderId="0" xfId="0" applyFont="1" applyAlignment="1">
      <alignment horizontal="left" vertical="center" wrapTex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 xfId="0" applyFont="1" applyBorder="1" applyAlignment="1">
      <alignment horizontal="center" vertical="center"/>
    </xf>
    <xf numFmtId="0" fontId="13" fillId="0" borderId="7" xfId="0" applyFont="1" applyBorder="1" applyAlignment="1">
      <alignment horizontal="left" vertical="top" shrinkToFit="1"/>
    </xf>
    <xf numFmtId="0" fontId="13" fillId="0" borderId="6" xfId="0" applyFont="1" applyBorder="1" applyAlignment="1">
      <alignment horizontal="left" vertical="top" shrinkToFit="1"/>
    </xf>
    <xf numFmtId="0" fontId="13" fillId="0" borderId="8" xfId="0" applyFont="1" applyBorder="1" applyAlignment="1">
      <alignment horizontal="left" vertical="top" shrinkToFit="1"/>
    </xf>
    <xf numFmtId="0" fontId="13" fillId="0" borderId="5" xfId="0" applyFont="1" applyBorder="1" applyAlignment="1">
      <alignment horizontal="left" vertical="top" shrinkToFit="1"/>
    </xf>
    <xf numFmtId="0" fontId="13" fillId="0" borderId="0" xfId="0" applyFont="1" applyBorder="1" applyAlignment="1">
      <alignment horizontal="left" vertical="top" shrinkToFit="1"/>
    </xf>
    <xf numFmtId="0" fontId="13" fillId="0" borderId="35" xfId="0" applyFont="1" applyBorder="1" applyAlignment="1">
      <alignment horizontal="left" vertical="top" shrinkToFit="1"/>
    </xf>
    <xf numFmtId="0" fontId="13" fillId="0" borderId="9" xfId="0" applyFont="1" applyBorder="1" applyAlignment="1">
      <alignment horizontal="left" vertical="top" shrinkToFit="1"/>
    </xf>
    <xf numFmtId="0" fontId="13" fillId="0" borderId="1" xfId="0" applyFont="1" applyBorder="1" applyAlignment="1">
      <alignment horizontal="left" vertical="top" shrinkToFit="1"/>
    </xf>
    <xf numFmtId="0" fontId="13" fillId="0" borderId="10" xfId="0" applyFont="1" applyBorder="1" applyAlignment="1">
      <alignment horizontal="left" vertical="top" shrinkToFit="1"/>
    </xf>
    <xf numFmtId="0" fontId="13" fillId="0" borderId="2" xfId="0" applyFont="1" applyBorder="1" applyAlignment="1">
      <alignment horizontal="left" vertical="top" shrinkToFit="1"/>
    </xf>
    <xf numFmtId="0" fontId="26" fillId="0" borderId="0" xfId="0" applyFont="1" applyAlignment="1">
      <alignment horizontal="center" vertical="center"/>
    </xf>
    <xf numFmtId="38" fontId="13" fillId="0" borderId="2" xfId="0" applyNumberFormat="1" applyFont="1" applyBorder="1" applyAlignment="1">
      <alignment horizontal="center" vertical="center"/>
    </xf>
    <xf numFmtId="0" fontId="0" fillId="8" borderId="11" xfId="0" applyFill="1" applyBorder="1" applyAlignment="1" applyProtection="1">
      <alignment horizontal="center" vertical="center"/>
    </xf>
    <xf numFmtId="0" fontId="0" fillId="8" borderId="14" xfId="0" applyFill="1" applyBorder="1" applyAlignment="1" applyProtection="1">
      <alignment horizontal="center" vertical="center"/>
    </xf>
    <xf numFmtId="0" fontId="0" fillId="8" borderId="12" xfId="0" applyFill="1" applyBorder="1" applyAlignment="1" applyProtection="1">
      <alignment horizontal="center" vertical="center"/>
    </xf>
    <xf numFmtId="0" fontId="19" fillId="0" borderId="29" xfId="0" applyFont="1" applyBorder="1" applyAlignment="1" applyProtection="1">
      <alignment horizontal="center" vertical="center"/>
    </xf>
    <xf numFmtId="0" fontId="19" fillId="0" borderId="12"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2" borderId="26" xfId="0" applyFont="1" applyFill="1" applyBorder="1" applyAlignment="1" applyProtection="1">
      <alignment horizontal="center" vertical="center"/>
      <protection locked="0"/>
    </xf>
    <xf numFmtId="0" fontId="8" fillId="2" borderId="27"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wrapText="1"/>
    </xf>
    <xf numFmtId="0" fontId="18" fillId="3" borderId="2" xfId="0" applyFont="1" applyFill="1" applyBorder="1" applyAlignment="1" applyProtection="1">
      <alignment horizontal="center" vertical="center"/>
    </xf>
    <xf numFmtId="0" fontId="8" fillId="3" borderId="11"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25" fillId="3" borderId="36" xfId="0" applyFont="1" applyFill="1" applyBorder="1" applyAlignment="1" applyProtection="1">
      <alignment horizontal="center" vertical="center" wrapText="1"/>
    </xf>
    <xf numFmtId="0" fontId="18" fillId="3" borderId="36" xfId="0" applyFont="1" applyFill="1" applyBorder="1" applyAlignment="1" applyProtection="1">
      <alignment horizontal="center" vertical="center" wrapText="1"/>
    </xf>
    <xf numFmtId="0" fontId="18" fillId="3" borderId="36"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8" fillId="5" borderId="19" xfId="0" applyFont="1" applyFill="1" applyBorder="1" applyAlignment="1" applyProtection="1">
      <alignment horizontal="center" vertical="center"/>
    </xf>
    <xf numFmtId="0" fontId="8" fillId="5" borderId="23" xfId="0" applyFont="1" applyFill="1" applyBorder="1" applyAlignment="1" applyProtection="1">
      <alignment horizontal="center" vertical="center"/>
    </xf>
    <xf numFmtId="0" fontId="8" fillId="5" borderId="3" xfId="0" applyFont="1" applyFill="1" applyBorder="1" applyAlignment="1" applyProtection="1">
      <alignment horizontal="center" vertical="center"/>
    </xf>
    <xf numFmtId="0" fontId="0" fillId="5" borderId="39" xfId="0" applyFill="1" applyBorder="1" applyAlignment="1" applyProtection="1">
      <alignment horizontal="center" vertical="center" wrapText="1"/>
    </xf>
    <xf numFmtId="0" fontId="0" fillId="5" borderId="34" xfId="0" applyFill="1" applyBorder="1" applyAlignment="1" applyProtection="1">
      <alignment horizontal="center" vertical="center"/>
    </xf>
    <xf numFmtId="0" fontId="8" fillId="2" borderId="38" xfId="0" applyFont="1" applyFill="1" applyBorder="1" applyAlignment="1" applyProtection="1">
      <alignment horizontal="center" vertical="center"/>
      <protection locked="0"/>
    </xf>
    <xf numFmtId="0" fontId="8" fillId="2" borderId="8" xfId="0" applyFont="1" applyFill="1" applyBorder="1" applyAlignment="1" applyProtection="1">
      <alignment horizontal="center" vertical="center"/>
      <protection locked="0"/>
    </xf>
    <xf numFmtId="0" fontId="8" fillId="2" borderId="30"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24" fillId="0" borderId="0" xfId="0" applyFont="1" applyAlignment="1" applyProtection="1">
      <alignment horizontal="center"/>
    </xf>
    <xf numFmtId="0" fontId="11" fillId="0" borderId="0" xfId="0" applyFont="1" applyAlignment="1" applyProtection="1">
      <alignment horizontal="left"/>
    </xf>
    <xf numFmtId="0" fontId="0" fillId="0" borderId="13" xfId="0" applyFont="1" applyFill="1" applyBorder="1" applyAlignment="1" applyProtection="1">
      <alignment horizontal="center" vertical="center" wrapText="1"/>
    </xf>
    <xf numFmtId="0" fontId="0" fillId="0" borderId="44" xfId="0" applyFont="1" applyFill="1" applyBorder="1" applyAlignment="1" applyProtection="1">
      <alignment horizontal="center" vertical="center" wrapText="1"/>
    </xf>
    <xf numFmtId="0" fontId="8" fillId="5" borderId="13" xfId="0" applyFont="1" applyFill="1" applyBorder="1" applyAlignment="1" applyProtection="1">
      <alignment horizontal="center"/>
    </xf>
    <xf numFmtId="0" fontId="8" fillId="5" borderId="33" xfId="0" applyFont="1" applyFill="1" applyBorder="1" applyAlignment="1" applyProtection="1">
      <alignment horizontal="center"/>
    </xf>
    <xf numFmtId="0" fontId="0" fillId="0" borderId="39" xfId="0" applyBorder="1" applyAlignment="1" applyProtection="1">
      <alignment horizontal="left" vertical="center" wrapText="1"/>
    </xf>
    <xf numFmtId="0" fontId="0" fillId="0" borderId="34" xfId="0" applyBorder="1" applyAlignment="1" applyProtection="1">
      <alignment horizontal="left" vertical="center" wrapText="1"/>
    </xf>
    <xf numFmtId="0" fontId="0" fillId="0" borderId="29" xfId="0"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29" xfId="0" applyFont="1" applyBorder="1" applyAlignment="1" applyProtection="1">
      <alignment horizontal="left" vertical="center" wrapText="1"/>
    </xf>
    <xf numFmtId="0" fontId="0" fillId="0" borderId="12" xfId="0" applyFont="1" applyBorder="1" applyAlignment="1" applyProtection="1">
      <alignment horizontal="left" vertical="center" wrapText="1"/>
    </xf>
    <xf numFmtId="0" fontId="19" fillId="0" borderId="43" xfId="0" applyFont="1" applyBorder="1" applyAlignment="1" applyProtection="1">
      <alignment horizontal="center" vertical="center"/>
    </xf>
    <xf numFmtId="0" fontId="19" fillId="0" borderId="23" xfId="0" applyFont="1" applyBorder="1" applyAlignment="1" applyProtection="1">
      <alignment horizontal="center" vertical="center"/>
    </xf>
    <xf numFmtId="0" fontId="0" fillId="5" borderId="37" xfId="0" applyFill="1" applyBorder="1" applyAlignment="1" applyProtection="1">
      <alignment horizontal="center" vertical="center"/>
    </xf>
    <xf numFmtId="0" fontId="3" fillId="0" borderId="30" xfId="0" applyFont="1" applyBorder="1" applyAlignment="1" applyProtection="1">
      <alignment horizontal="left" vertical="top" wrapText="1"/>
    </xf>
    <xf numFmtId="0" fontId="4" fillId="0" borderId="0" xfId="0" applyFont="1" applyAlignment="1" applyProtection="1">
      <alignment horizontal="left" vertical="top" wrapText="1"/>
    </xf>
    <xf numFmtId="57" fontId="8" fillId="3" borderId="11" xfId="0" applyNumberFormat="1" applyFont="1" applyFill="1" applyBorder="1" applyAlignment="1" applyProtection="1">
      <alignment horizontal="center" vertical="center"/>
    </xf>
    <xf numFmtId="57" fontId="8" fillId="3" borderId="12" xfId="0" applyNumberFormat="1" applyFont="1" applyFill="1" applyBorder="1" applyAlignment="1" applyProtection="1">
      <alignment horizontal="center" vertical="center"/>
    </xf>
    <xf numFmtId="0" fontId="25" fillId="3" borderId="31" xfId="0" applyFont="1" applyFill="1" applyBorder="1" applyAlignment="1" applyProtection="1">
      <alignment horizontal="center" vertical="center" wrapText="1"/>
    </xf>
    <xf numFmtId="0" fontId="0" fillId="8" borderId="2" xfId="0" applyFont="1" applyFill="1" applyBorder="1" applyAlignment="1" applyProtection="1">
      <alignment horizontal="center" vertical="center" wrapText="1"/>
    </xf>
    <xf numFmtId="0" fontId="8" fillId="8" borderId="2" xfId="0" applyFont="1" applyFill="1" applyBorder="1" applyAlignment="1" applyProtection="1">
      <alignment horizontal="center" vertical="center" wrapText="1"/>
    </xf>
    <xf numFmtId="0" fontId="8" fillId="8" borderId="2" xfId="0" applyFont="1" applyFill="1" applyBorder="1" applyAlignment="1" applyProtection="1">
      <alignment horizontal="center" vertical="center"/>
    </xf>
    <xf numFmtId="0" fontId="0" fillId="8" borderId="2" xfId="0" applyFill="1" applyBorder="1" applyAlignment="1" applyProtection="1">
      <alignment horizontal="center" vertical="center"/>
    </xf>
    <xf numFmtId="0" fontId="0" fillId="0" borderId="2" xfId="0" applyFill="1" applyBorder="1" applyAlignment="1" applyProtection="1">
      <alignment horizontal="center" vertical="center"/>
    </xf>
    <xf numFmtId="0" fontId="24" fillId="0" borderId="0" xfId="0" applyFont="1" applyAlignment="1" applyProtection="1">
      <alignment horizontal="center" vertical="center"/>
    </xf>
    <xf numFmtId="0" fontId="5" fillId="4" borderId="11" xfId="0" applyFont="1" applyFill="1" applyBorder="1" applyAlignment="1" applyProtection="1">
      <alignment horizontal="center"/>
    </xf>
    <xf numFmtId="0" fontId="5" fillId="4" borderId="12" xfId="0" applyFont="1" applyFill="1" applyBorder="1" applyAlignment="1" applyProtection="1">
      <alignment horizontal="center"/>
    </xf>
    <xf numFmtId="0" fontId="11" fillId="0" borderId="41" xfId="0" applyFont="1" applyBorder="1" applyAlignment="1" applyProtection="1">
      <alignment horizontal="center" vertical="center"/>
    </xf>
    <xf numFmtId="0" fontId="11" fillId="0" borderId="45" xfId="0" applyFont="1" applyBorder="1" applyAlignment="1" applyProtection="1">
      <alignment horizontal="center" vertical="center"/>
    </xf>
    <xf numFmtId="0" fontId="5" fillId="0" borderId="48" xfId="0" applyFont="1" applyBorder="1" applyAlignment="1" applyProtection="1">
      <alignment horizontal="center" vertical="center"/>
    </xf>
    <xf numFmtId="38" fontId="8" fillId="0" borderId="0" xfId="1" applyFont="1" applyBorder="1" applyAlignment="1" applyProtection="1">
      <alignment horizontal="right" vertical="center"/>
    </xf>
    <xf numFmtId="38" fontId="5" fillId="0" borderId="0" xfId="1" applyFont="1" applyBorder="1" applyAlignment="1" applyProtection="1">
      <alignment horizontal="right" vertical="center"/>
    </xf>
    <xf numFmtId="0" fontId="5" fillId="4" borderId="22"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4" borderId="22" xfId="0" applyFont="1" applyFill="1" applyBorder="1" applyAlignment="1" applyProtection="1">
      <alignment horizontal="center"/>
    </xf>
    <xf numFmtId="0" fontId="5" fillId="4" borderId="23" xfId="0" applyFont="1" applyFill="1" applyBorder="1" applyAlignment="1" applyProtection="1">
      <alignment horizontal="center"/>
    </xf>
    <xf numFmtId="0" fontId="0" fillId="8" borderId="11" xfId="0" applyFill="1" applyBorder="1" applyAlignment="1" applyProtection="1">
      <alignment horizontal="center" vertical="center" wrapText="1"/>
    </xf>
    <xf numFmtId="0" fontId="0" fillId="8" borderId="14" xfId="0" applyFill="1" applyBorder="1" applyAlignment="1" applyProtection="1">
      <alignment horizontal="center" vertical="center" wrapText="1"/>
    </xf>
    <xf numFmtId="0" fontId="0" fillId="8" borderId="12" xfId="0" applyFill="1" applyBorder="1" applyAlignment="1" applyProtection="1">
      <alignment horizontal="center" vertical="center" wrapText="1"/>
    </xf>
    <xf numFmtId="177" fontId="0" fillId="0" borderId="0" xfId="0" applyNumberFormat="1" applyBorder="1" applyAlignment="1" applyProtection="1">
      <alignment horizontal="center" vertical="center"/>
    </xf>
    <xf numFmtId="0" fontId="5" fillId="0" borderId="2" xfId="0" applyFont="1" applyBorder="1" applyAlignment="1" applyProtection="1">
      <alignment horizontal="center"/>
    </xf>
    <xf numFmtId="0" fontId="19" fillId="0" borderId="29" xfId="0" applyFont="1" applyBorder="1" applyAlignment="1">
      <alignment horizontal="center" vertical="center"/>
    </xf>
    <xf numFmtId="0" fontId="19" fillId="0" borderId="12" xfId="0" applyFont="1" applyBorder="1" applyAlignment="1">
      <alignment horizontal="center" vertical="center"/>
    </xf>
    <xf numFmtId="0" fontId="24" fillId="0" borderId="0" xfId="0" applyFont="1" applyAlignment="1">
      <alignment horizontal="center"/>
    </xf>
    <xf numFmtId="0" fontId="11" fillId="0" borderId="0" xfId="0" applyFont="1" applyAlignment="1">
      <alignment horizontal="left"/>
    </xf>
    <xf numFmtId="0" fontId="0" fillId="0" borderId="1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8" fillId="5" borderId="13" xfId="0" applyFont="1" applyFill="1" applyBorder="1" applyAlignment="1">
      <alignment horizontal="center"/>
    </xf>
    <xf numFmtId="0" fontId="8" fillId="5" borderId="33" xfId="0" applyFont="1" applyFill="1" applyBorder="1" applyAlignment="1">
      <alignment horizontal="center"/>
    </xf>
    <xf numFmtId="0" fontId="0" fillId="0" borderId="39" xfId="0" applyBorder="1" applyAlignment="1">
      <alignment horizontal="left" vertical="center" wrapText="1"/>
    </xf>
    <xf numFmtId="0" fontId="0" fillId="0" borderId="34" xfId="0" applyBorder="1" applyAlignment="1">
      <alignment horizontal="left" vertical="center" wrapText="1"/>
    </xf>
    <xf numFmtId="0" fontId="0" fillId="0" borderId="29" xfId="0" applyBorder="1" applyAlignment="1">
      <alignment horizontal="left" vertical="center" wrapText="1"/>
    </xf>
    <xf numFmtId="0" fontId="0" fillId="0" borderId="12" xfId="0" applyBorder="1" applyAlignment="1">
      <alignment horizontal="left" vertical="center" wrapText="1"/>
    </xf>
    <xf numFmtId="0" fontId="0" fillId="0" borderId="29" xfId="0" applyFont="1" applyBorder="1" applyAlignment="1">
      <alignment horizontal="left" vertical="center" wrapText="1"/>
    </xf>
    <xf numFmtId="0" fontId="0" fillId="0" borderId="12" xfId="0" applyFont="1" applyBorder="1" applyAlignment="1">
      <alignment horizontal="left" vertical="center" wrapText="1"/>
    </xf>
    <xf numFmtId="0" fontId="19" fillId="0" borderId="43" xfId="0" applyFont="1" applyBorder="1" applyAlignment="1">
      <alignment horizontal="center" vertical="center"/>
    </xf>
    <xf numFmtId="0" fontId="19" fillId="0" borderId="23" xfId="0" applyFont="1" applyBorder="1" applyAlignment="1">
      <alignment horizontal="center" vertical="center"/>
    </xf>
    <xf numFmtId="0" fontId="0" fillId="5" borderId="37" xfId="0" applyFill="1" applyBorder="1" applyAlignment="1">
      <alignment horizontal="center" vertical="center"/>
    </xf>
    <xf numFmtId="0" fontId="0" fillId="5" borderId="34" xfId="0" applyFill="1" applyBorder="1" applyAlignment="1">
      <alignment horizontal="center" vertical="center"/>
    </xf>
    <xf numFmtId="0" fontId="3" fillId="0" borderId="3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8" fillId="2" borderId="26"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8" xfId="0" applyFont="1" applyFill="1" applyBorder="1" applyAlignment="1" applyProtection="1">
      <alignment horizontal="center" vertical="center" wrapText="1"/>
      <protection locked="0"/>
    </xf>
    <xf numFmtId="0" fontId="25" fillId="3" borderId="2" xfId="0" applyFont="1" applyFill="1" applyBorder="1" applyAlignment="1">
      <alignment horizontal="center" vertical="center" wrapText="1"/>
    </xf>
    <xf numFmtId="0" fontId="18" fillId="3" borderId="2" xfId="0" applyFont="1" applyFill="1" applyBorder="1" applyAlignment="1">
      <alignment horizontal="center" vertical="center"/>
    </xf>
    <xf numFmtId="57" fontId="8" fillId="3" borderId="11" xfId="0" applyNumberFormat="1" applyFont="1" applyFill="1" applyBorder="1" applyAlignment="1">
      <alignment horizontal="center" vertical="center"/>
    </xf>
    <xf numFmtId="57" fontId="8" fillId="3" borderId="12" xfId="0" applyNumberFormat="1" applyFont="1" applyFill="1" applyBorder="1" applyAlignment="1">
      <alignment horizontal="center" vertical="center"/>
    </xf>
    <xf numFmtId="0" fontId="25" fillId="3" borderId="36" xfId="0" applyFont="1" applyFill="1" applyBorder="1" applyAlignment="1">
      <alignment horizontal="center" vertical="center" wrapText="1"/>
    </xf>
    <xf numFmtId="0" fontId="18" fillId="3" borderId="36" xfId="0" applyFont="1" applyFill="1" applyBorder="1" applyAlignment="1">
      <alignment horizontal="center" vertical="center"/>
    </xf>
    <xf numFmtId="0" fontId="18" fillId="3" borderId="4"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29"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25" fillId="3" borderId="31"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8" fillId="5" borderId="19"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3" xfId="0" applyFont="1" applyFill="1" applyBorder="1" applyAlignment="1">
      <alignment horizontal="center" vertical="center"/>
    </xf>
    <xf numFmtId="0" fontId="0" fillId="5" borderId="39" xfId="0" applyFill="1" applyBorder="1" applyAlignment="1">
      <alignment horizontal="center" vertical="center" wrapText="1"/>
    </xf>
    <xf numFmtId="0" fontId="3" fillId="0" borderId="30" xfId="0" applyFont="1" applyBorder="1" applyAlignment="1">
      <alignment horizontal="left" vertical="top" wrapText="1"/>
    </xf>
    <xf numFmtId="0" fontId="4" fillId="0" borderId="0" xfId="0" applyFont="1" applyAlignment="1">
      <alignment horizontal="left" vertical="top" wrapText="1"/>
    </xf>
    <xf numFmtId="0" fontId="8" fillId="2" borderId="38"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0" fillId="0" borderId="2" xfId="0" applyFill="1" applyBorder="1" applyAlignment="1">
      <alignment horizontal="center" vertical="center"/>
    </xf>
    <xf numFmtId="0" fontId="24" fillId="0" borderId="0" xfId="0" applyFont="1" applyAlignment="1">
      <alignment horizontal="center" vertical="center"/>
    </xf>
    <xf numFmtId="0" fontId="5" fillId="4" borderId="11" xfId="0" applyFont="1" applyFill="1" applyBorder="1" applyAlignment="1">
      <alignment horizontal="center"/>
    </xf>
    <xf numFmtId="0" fontId="5" fillId="4" borderId="12" xfId="0" applyFont="1" applyFill="1" applyBorder="1" applyAlignment="1">
      <alignment horizontal="center"/>
    </xf>
    <xf numFmtId="0" fontId="0" fillId="8"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2" xfId="0" applyFont="1" applyFill="1" applyBorder="1" applyAlignment="1">
      <alignment horizontal="center" vertical="center"/>
    </xf>
    <xf numFmtId="0" fontId="0" fillId="8" borderId="2" xfId="0" applyFill="1" applyBorder="1" applyAlignment="1">
      <alignment horizontal="center" vertical="center"/>
    </xf>
    <xf numFmtId="177" fontId="0" fillId="0" borderId="0" xfId="0" applyNumberFormat="1" applyBorder="1" applyAlignment="1">
      <alignment horizontal="center" vertical="center"/>
    </xf>
    <xf numFmtId="38" fontId="8" fillId="0" borderId="0" xfId="1" applyFont="1" applyBorder="1" applyAlignment="1">
      <alignment horizontal="right" vertical="center"/>
    </xf>
    <xf numFmtId="38" fontId="5" fillId="0" borderId="0" xfId="1" applyFont="1" applyBorder="1" applyAlignment="1">
      <alignment horizontal="right"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0" fillId="8" borderId="11" xfId="0" applyFill="1" applyBorder="1" applyAlignment="1">
      <alignment horizontal="center" vertical="center" wrapText="1"/>
    </xf>
    <xf numFmtId="0" fontId="0" fillId="8" borderId="14" xfId="0" applyFill="1" applyBorder="1" applyAlignment="1">
      <alignment horizontal="center" vertical="center" wrapText="1"/>
    </xf>
    <xf numFmtId="0" fontId="0" fillId="8" borderId="12" xfId="0" applyFill="1" applyBorder="1" applyAlignment="1">
      <alignment horizontal="center" vertical="center" wrapText="1"/>
    </xf>
    <xf numFmtId="0" fontId="0" fillId="8" borderId="11" xfId="0" applyFill="1" applyBorder="1" applyAlignment="1">
      <alignment horizontal="center" vertical="center"/>
    </xf>
    <xf numFmtId="0" fontId="0" fillId="8" borderId="14" xfId="0" applyFill="1" applyBorder="1" applyAlignment="1">
      <alignment horizontal="center" vertical="center"/>
    </xf>
    <xf numFmtId="0" fontId="0" fillId="8" borderId="12" xfId="0" applyFill="1" applyBorder="1" applyAlignment="1">
      <alignment horizontal="center" vertical="center"/>
    </xf>
    <xf numFmtId="0" fontId="5" fillId="0" borderId="2" xfId="0" applyFont="1" applyBorder="1" applyAlignment="1">
      <alignment horizontal="center"/>
    </xf>
    <xf numFmtId="0" fontId="5" fillId="4" borderId="22" xfId="0" applyFont="1" applyFill="1" applyBorder="1" applyAlignment="1">
      <alignment horizontal="center"/>
    </xf>
    <xf numFmtId="0" fontId="5" fillId="4" borderId="23" xfId="0" applyFont="1" applyFill="1" applyBorder="1" applyAlignment="1">
      <alignment horizontal="center"/>
    </xf>
    <xf numFmtId="0" fontId="11" fillId="0" borderId="41" xfId="0" applyFont="1" applyBorder="1" applyAlignment="1">
      <alignment horizontal="center" vertical="center"/>
    </xf>
    <xf numFmtId="0" fontId="11" fillId="0" borderId="45" xfId="0" applyFont="1" applyBorder="1" applyAlignment="1">
      <alignment horizontal="center" vertical="center"/>
    </xf>
    <xf numFmtId="0" fontId="5" fillId="0" borderId="48" xfId="0" applyFont="1" applyBorder="1" applyAlignment="1">
      <alignment horizontal="center" vertical="center"/>
    </xf>
    <xf numFmtId="38" fontId="8" fillId="0" borderId="29" xfId="1" applyFont="1" applyBorder="1" applyAlignment="1" applyProtection="1">
      <alignment horizontal="center" vertical="center"/>
    </xf>
    <xf numFmtId="38" fontId="8" fillId="0" borderId="14" xfId="1" applyFont="1" applyBorder="1" applyAlignment="1" applyProtection="1">
      <alignment horizontal="center" vertical="center"/>
    </xf>
    <xf numFmtId="38" fontId="8" fillId="0" borderId="12" xfId="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74084</xdr:colOff>
      <xdr:row>2</xdr:row>
      <xdr:rowOff>169332</xdr:rowOff>
    </xdr:from>
    <xdr:to>
      <xdr:col>21</xdr:col>
      <xdr:colOff>592666</xdr:colOff>
      <xdr:row>3</xdr:row>
      <xdr:rowOff>211665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6532034" y="797982"/>
          <a:ext cx="2366432" cy="318558"/>
        </a:xfrm>
        <a:prstGeom prst="wedgeRectCallout">
          <a:avLst>
            <a:gd name="adj1" fmla="val -63752"/>
            <a:gd name="adj2" fmla="val -6342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実施計画書と一致させてください。</a:t>
          </a:r>
        </a:p>
      </xdr:txBody>
    </xdr:sp>
    <xdr:clientData/>
  </xdr:twoCellAnchor>
  <xdr:twoCellAnchor>
    <xdr:from>
      <xdr:col>18</xdr:col>
      <xdr:colOff>42334</xdr:colOff>
      <xdr:row>26</xdr:row>
      <xdr:rowOff>476250</xdr:rowOff>
    </xdr:from>
    <xdr:to>
      <xdr:col>21</xdr:col>
      <xdr:colOff>624417</xdr:colOff>
      <xdr:row>32</xdr:row>
      <xdr:rowOff>19707</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6500284" y="9191625"/>
          <a:ext cx="2429933" cy="3010557"/>
        </a:xfrm>
        <a:prstGeom prst="wedgeRectCallout">
          <a:avLst>
            <a:gd name="adj1" fmla="val -63121"/>
            <a:gd name="adj2" fmla="val 361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・無料検査を行うための初期投資に要した経費を項目ごとに記載してください。</a:t>
          </a:r>
          <a:endParaRPr kumimoji="1" lang="en-US" altLang="ja-JP" sz="110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latin typeface="ＭＳ 明朝" panose="02020609040205080304" pitchFamily="17" charset="-128"/>
              <a:ea typeface="ＭＳ 明朝" panose="02020609040205080304" pitchFamily="17" charset="-128"/>
              <a:cs typeface="+mn-cs"/>
            </a:rPr>
            <a:t>※</a:t>
          </a:r>
          <a:r>
            <a:rPr kumimoji="1" lang="ja-JP" altLang="en-US" sz="1100">
              <a:solidFill>
                <a:srgbClr val="FF0000"/>
              </a:solidFill>
              <a:latin typeface="ＭＳ 明朝" panose="02020609040205080304" pitchFamily="17" charset="-128"/>
              <a:ea typeface="ＭＳ 明朝" panose="02020609040205080304" pitchFamily="17" charset="-128"/>
              <a:cs typeface="+mn-cs"/>
            </a:rPr>
            <a:t>令和５年２月から令和５年３月までにかかった費用が対象</a:t>
          </a:r>
          <a:r>
            <a:rPr kumimoji="1" lang="ja-JP" altLang="en-US" sz="1100">
              <a:solidFill>
                <a:schemeClr val="dk1"/>
              </a:solidFill>
              <a:latin typeface="ＭＳ 明朝" panose="02020609040205080304" pitchFamily="17" charset="-128"/>
              <a:ea typeface="ＭＳ 明朝" panose="02020609040205080304" pitchFamily="17" charset="-128"/>
              <a:cs typeface="+mn-cs"/>
            </a:rPr>
            <a:t>であり、申請上限額が</a:t>
          </a:r>
          <a:r>
            <a:rPr kumimoji="1" lang="en-US" altLang="ja-JP" sz="1100">
              <a:solidFill>
                <a:schemeClr val="dk1"/>
              </a:solidFill>
              <a:latin typeface="ＭＳ 明朝" panose="02020609040205080304" pitchFamily="17" charset="-128"/>
              <a:ea typeface="ＭＳ 明朝" panose="02020609040205080304" pitchFamily="17" charset="-128"/>
              <a:cs typeface="+mn-cs"/>
            </a:rPr>
            <a:t>130</a:t>
          </a:r>
          <a:r>
            <a:rPr kumimoji="1" lang="ja-JP" altLang="en-US" sz="1100">
              <a:solidFill>
                <a:schemeClr val="dk1"/>
              </a:solidFill>
              <a:latin typeface="ＭＳ 明朝" panose="02020609040205080304" pitchFamily="17" charset="-128"/>
              <a:ea typeface="ＭＳ 明朝" panose="02020609040205080304" pitchFamily="17" charset="-128"/>
              <a:cs typeface="+mn-cs"/>
            </a:rPr>
            <a:t>万円となります。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ＭＳ 明朝" panose="02020609040205080304" pitchFamily="17" charset="-128"/>
              <a:ea typeface="ＭＳ 明朝" panose="02020609040205080304" pitchFamily="17" charset="-128"/>
              <a:cs typeface="+mn-cs"/>
            </a:rPr>
            <a:t>　</a:t>
          </a:r>
          <a:r>
            <a:rPr kumimoji="1" lang="en-US" altLang="ja-JP" sz="1100">
              <a:solidFill>
                <a:schemeClr val="dk1"/>
              </a:solidFill>
              <a:latin typeface="ＭＳ 明朝" panose="02020609040205080304" pitchFamily="17" charset="-128"/>
              <a:ea typeface="ＭＳ 明朝" panose="02020609040205080304" pitchFamily="17" charset="-128"/>
              <a:cs typeface="+mn-cs"/>
            </a:rPr>
            <a:t>※</a:t>
          </a:r>
          <a:r>
            <a:rPr kumimoji="1" lang="ja-JP" altLang="en-US" sz="1100">
              <a:solidFill>
                <a:schemeClr val="dk1"/>
              </a:solidFill>
              <a:latin typeface="ＭＳ 明朝" panose="02020609040205080304" pitchFamily="17" charset="-128"/>
              <a:ea typeface="ＭＳ 明朝" panose="02020609040205080304" pitchFamily="17" charset="-128"/>
              <a:cs typeface="+mn-cs"/>
            </a:rPr>
            <a:t>ただし、過去の交付申請で一度精算している場合は、当該精算分を</a:t>
          </a:r>
          <a:r>
            <a:rPr kumimoji="1" lang="en-US" altLang="ja-JP" sz="1100">
              <a:solidFill>
                <a:schemeClr val="dk1"/>
              </a:solidFill>
              <a:latin typeface="ＭＳ 明朝" panose="02020609040205080304" pitchFamily="17" charset="-128"/>
              <a:ea typeface="ＭＳ 明朝" panose="02020609040205080304" pitchFamily="17" charset="-128"/>
              <a:cs typeface="+mn-cs"/>
            </a:rPr>
            <a:t>130</a:t>
          </a:r>
          <a:r>
            <a:rPr kumimoji="1" lang="ja-JP" altLang="en-US" sz="1100">
              <a:solidFill>
                <a:schemeClr val="dk1"/>
              </a:solidFill>
              <a:latin typeface="ＭＳ 明朝" panose="02020609040205080304" pitchFamily="17" charset="-128"/>
              <a:ea typeface="ＭＳ 明朝" panose="02020609040205080304" pitchFamily="17" charset="-128"/>
              <a:cs typeface="+mn-cs"/>
            </a:rPr>
            <a:t>万円から差し引いた金額が、上限額となります。</a:t>
          </a:r>
        </a:p>
        <a:p>
          <a:pPr algn="l"/>
          <a:endParaRPr kumimoji="1" lang="en-US" altLang="ja-JP" sz="1100">
            <a:solidFill>
              <a:schemeClr val="dk1"/>
            </a:solidFill>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・初期投資に要した経費が確認できる証拠書類（契約書、納品書、請求書、領収書等）の写しを添付してください。</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18</xdr:col>
      <xdr:colOff>84667</xdr:colOff>
      <xdr:row>9</xdr:row>
      <xdr:rowOff>31748</xdr:rowOff>
    </xdr:from>
    <xdr:to>
      <xdr:col>21</xdr:col>
      <xdr:colOff>613834</xdr:colOff>
      <xdr:row>12</xdr:row>
      <xdr:rowOff>0</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6542617" y="2593973"/>
          <a:ext cx="2377017" cy="796927"/>
        </a:xfrm>
        <a:prstGeom prst="wedgeRectCallout">
          <a:avLst>
            <a:gd name="adj1" fmla="val -67770"/>
            <a:gd name="adj2" fmla="val -3675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無料検査実施件数報告資料及び週次報告書の合計と必ず一致させてください。</a:t>
          </a:r>
        </a:p>
      </xdr:txBody>
    </xdr:sp>
    <xdr:clientData/>
  </xdr:twoCellAnchor>
  <xdr:twoCellAnchor>
    <xdr:from>
      <xdr:col>18</xdr:col>
      <xdr:colOff>74083</xdr:colOff>
      <xdr:row>4</xdr:row>
      <xdr:rowOff>52916</xdr:rowOff>
    </xdr:from>
    <xdr:to>
      <xdr:col>21</xdr:col>
      <xdr:colOff>603250</xdr:colOff>
      <xdr:row>7</xdr:row>
      <xdr:rowOff>74083</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6532033" y="1234016"/>
          <a:ext cx="2377017" cy="849842"/>
        </a:xfrm>
        <a:prstGeom prst="wedgeRectCallout">
          <a:avLst>
            <a:gd name="adj1" fmla="val -67770"/>
            <a:gd name="adj2" fmla="val -3675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１実施事業者で複数の立会い等実施事業所を登録している場合でも立会い等実施事業所ごとに記載してください。</a:t>
          </a:r>
        </a:p>
      </xdr:txBody>
    </xdr:sp>
    <xdr:clientData/>
  </xdr:twoCellAnchor>
  <xdr:twoCellAnchor>
    <xdr:from>
      <xdr:col>18</xdr:col>
      <xdr:colOff>74083</xdr:colOff>
      <xdr:row>0</xdr:row>
      <xdr:rowOff>74083</xdr:rowOff>
    </xdr:from>
    <xdr:to>
      <xdr:col>21</xdr:col>
      <xdr:colOff>592665</xdr:colOff>
      <xdr:row>2</xdr:row>
      <xdr:rowOff>95250</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6532033" y="74083"/>
          <a:ext cx="2366432" cy="649817"/>
        </a:xfrm>
        <a:prstGeom prst="wedgeRectCallout">
          <a:avLst>
            <a:gd name="adj1" fmla="val -53931"/>
            <a:gd name="adj2" fmla="val 9914"/>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必ず</a:t>
          </a:r>
          <a:r>
            <a:rPr kumimoji="1" lang="ja-JP" altLang="en-US" sz="1100">
              <a:solidFill>
                <a:srgbClr val="FF0000"/>
              </a:solidFill>
              <a:latin typeface="ＭＳ 明朝" panose="02020609040205080304" pitchFamily="17" charset="-128"/>
              <a:ea typeface="ＭＳ 明朝" panose="02020609040205080304" pitchFamily="17" charset="-128"/>
            </a:rPr>
            <a:t>令和５年３月</a:t>
          </a:r>
          <a:r>
            <a:rPr kumimoji="1" lang="en-US" altLang="ja-JP" sz="1100">
              <a:solidFill>
                <a:srgbClr val="FF0000"/>
              </a:solidFill>
              <a:latin typeface="ＭＳ 明朝" panose="02020609040205080304" pitchFamily="17" charset="-128"/>
              <a:ea typeface="ＭＳ 明朝" panose="02020609040205080304" pitchFamily="17" charset="-128"/>
            </a:rPr>
            <a:t>31</a:t>
          </a:r>
          <a:r>
            <a:rPr kumimoji="1" lang="ja-JP" altLang="en-US" sz="1100">
              <a:solidFill>
                <a:srgbClr val="FF0000"/>
              </a:solidFill>
              <a:latin typeface="ＭＳ 明朝" panose="02020609040205080304" pitchFamily="17" charset="-128"/>
              <a:ea typeface="ＭＳ 明朝" panose="02020609040205080304" pitchFamily="17" charset="-128"/>
            </a:rPr>
            <a:t>日付け</a:t>
          </a:r>
          <a:r>
            <a:rPr kumimoji="1" lang="ja-JP" altLang="en-US" sz="1100">
              <a:latin typeface="ＭＳ 明朝" panose="02020609040205080304" pitchFamily="17" charset="-128"/>
              <a:ea typeface="ＭＳ 明朝" panose="02020609040205080304" pitchFamily="17" charset="-128"/>
            </a:rPr>
            <a:t>としてください。（実際の提出期限は令和５年４月７日）</a:t>
          </a:r>
        </a:p>
      </xdr:txBody>
    </xdr:sp>
    <xdr:clientData/>
  </xdr:twoCellAnchor>
  <xdr:twoCellAnchor>
    <xdr:from>
      <xdr:col>18</xdr:col>
      <xdr:colOff>43295</xdr:colOff>
      <xdr:row>22</xdr:row>
      <xdr:rowOff>129887</xdr:rowOff>
    </xdr:from>
    <xdr:to>
      <xdr:col>21</xdr:col>
      <xdr:colOff>625378</xdr:colOff>
      <xdr:row>25</xdr:row>
      <xdr:rowOff>493567</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6459681" y="6295160"/>
          <a:ext cx="2435129" cy="2164771"/>
        </a:xfrm>
        <a:prstGeom prst="wedgeRectCallout">
          <a:avLst>
            <a:gd name="adj1" fmla="val -63121"/>
            <a:gd name="adj2" fmla="val 361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シート名「入力シート（○月分）」の黄色セルに必要な情報を入力していただくと、自動計算で、シート名「積算計算書（自動計算）」に補助予定額が算出されます。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latin typeface="ＭＳ 明朝" panose="02020609040205080304" pitchFamily="17" charset="-128"/>
              <a:ea typeface="ＭＳ 明朝" panose="02020609040205080304" pitchFamily="17" charset="-128"/>
            </a:rPr>
            <a:t>※</a:t>
          </a:r>
          <a:r>
            <a:rPr kumimoji="1" lang="ja-JP" altLang="en-US" sz="1100">
              <a:solidFill>
                <a:srgbClr val="FF0000"/>
              </a:solidFill>
              <a:latin typeface="ＭＳ 明朝" panose="02020609040205080304" pitchFamily="17" charset="-128"/>
              <a:ea typeface="ＭＳ 明朝" panose="02020609040205080304" pitchFamily="17" charset="-128"/>
            </a:rPr>
            <a:t>このセルには入力不要です。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latin typeface="ＭＳ 明朝" panose="02020609040205080304" pitchFamily="17" charset="-128"/>
              <a:ea typeface="ＭＳ 明朝" panose="02020609040205080304" pitchFamily="17" charset="-128"/>
            </a:rPr>
            <a:t>・検査キットの購入経費が確認できる証拠書類（契約書、納品書等）の写しを添付してください。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203200</xdr:colOff>
      <xdr:row>0</xdr:row>
      <xdr:rowOff>47625</xdr:rowOff>
    </xdr:from>
    <xdr:to>
      <xdr:col>16</xdr:col>
      <xdr:colOff>182944</xdr:colOff>
      <xdr:row>0</xdr:row>
      <xdr:rowOff>466726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451475" y="47625"/>
          <a:ext cx="922719" cy="4191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twoCellAnchor>
    <xdr:from>
      <xdr:col>17</xdr:col>
      <xdr:colOff>219075</xdr:colOff>
      <xdr:row>3</xdr:row>
      <xdr:rowOff>285750</xdr:rowOff>
    </xdr:from>
    <xdr:to>
      <xdr:col>22</xdr:col>
      <xdr:colOff>533400</xdr:colOff>
      <xdr:row>8</xdr:row>
      <xdr:rowOff>247651</xdr:rowOff>
    </xdr:to>
    <xdr:sp macro="" textlink="">
      <xdr:nvSpPr>
        <xdr:cNvPr id="5" name="テキスト ボックス 4">
          <a:extLst>
            <a:ext uri="{FF2B5EF4-FFF2-40B4-BE49-F238E27FC236}">
              <a16:creationId xmlns:a16="http://schemas.microsoft.com/office/drawing/2014/main" id="{92D58E15-FABF-4641-B4B1-5A1251F154AD}"/>
            </a:ext>
          </a:extLst>
        </xdr:cNvPr>
        <xdr:cNvSpPr txBox="1"/>
      </xdr:nvSpPr>
      <xdr:spPr>
        <a:xfrm>
          <a:off x="6724650" y="1419225"/>
          <a:ext cx="2790825" cy="1476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a:solidFill>
                <a:schemeClr val="dk1"/>
              </a:solidFill>
              <a:effectLst/>
              <a:latin typeface="+mn-lt"/>
              <a:ea typeface="+mn-ea"/>
              <a:cs typeface="+mn-cs"/>
            </a:rPr>
            <a:t>・シート名「入力シート（○月分）」の黄色セルに必要な情報を入力していただくと、自動計算で、シート名「積算計算書（自動計算）」に補助予定額が算出されます。</a:t>
          </a:r>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このセルには入力不要です。</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972809" y="559829"/>
          <a:ext cx="5432846" cy="1254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962648" y="30484327"/>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277224" y="31896628"/>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twoCellAnchor>
    <xdr:from>
      <xdr:col>7</xdr:col>
      <xdr:colOff>216477</xdr:colOff>
      <xdr:row>68</xdr:row>
      <xdr:rowOff>562841</xdr:rowOff>
    </xdr:from>
    <xdr:to>
      <xdr:col>12</xdr:col>
      <xdr:colOff>15026</xdr:colOff>
      <xdr:row>85</xdr:row>
      <xdr:rowOff>43295</xdr:rowOff>
    </xdr:to>
    <xdr:sp macro="" textlink="">
      <xdr:nvSpPr>
        <xdr:cNvPr id="9" name="テキスト ボックス 8">
          <a:extLst>
            <a:ext uri="{FF2B5EF4-FFF2-40B4-BE49-F238E27FC236}">
              <a16:creationId xmlns:a16="http://schemas.microsoft.com/office/drawing/2014/main" id="{66E8FAE5-189F-4AE3-BBBF-44EB3C19681F}"/>
            </a:ext>
          </a:extLst>
        </xdr:cNvPr>
        <xdr:cNvSpPr txBox="1"/>
      </xdr:nvSpPr>
      <xdr:spPr>
        <a:xfrm>
          <a:off x="5983432" y="23059159"/>
          <a:ext cx="3599889" cy="400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留意事項</a:t>
          </a:r>
          <a:r>
            <a:rPr kumimoji="1" lang="en-US" altLang="ja-JP" sz="1400">
              <a:solidFill>
                <a:srgbClr val="FF0000"/>
              </a:solidFill>
            </a:rPr>
            <a:t>】</a:t>
          </a: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で入力いただく仕入数は、その月に検査を実施した件数と一致するように入力してください。</a:t>
          </a:r>
          <a:endParaRPr lang="ja-JP" altLang="ja-JP" sz="1400">
            <a:solidFill>
              <a:srgbClr val="FF0000"/>
            </a:solidFill>
            <a:effectLst/>
          </a:endParaRP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の総計の値が、</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作業２</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に入力していただいた検査件数と一致するように入力してください。）</a:t>
          </a:r>
          <a:endParaRPr lang="ja-JP" altLang="ja-JP" sz="1400">
            <a:solidFill>
              <a:srgbClr val="FF0000"/>
            </a:solidFill>
            <a:effectLst/>
          </a:endParaRPr>
        </a:p>
        <a:p>
          <a:endParaRPr kumimoji="1" lang="en-US" altLang="ja-JP" sz="1400">
            <a:solidFill>
              <a:srgbClr val="FF0000"/>
            </a:solidFill>
          </a:endParaRPr>
        </a:p>
        <a:p>
          <a:r>
            <a:rPr kumimoji="1" lang="ja-JP" altLang="en-US" sz="1400">
              <a:solidFill>
                <a:srgbClr val="FF0000"/>
              </a:solidFill>
            </a:rPr>
            <a:t>・この表に入力する仕入単価及び仕入数は、検査キット１個当たりの単位としてください。特に仕入価格がセット価格になっている場合は、キット数で按分してください（</a:t>
          </a:r>
          <a:r>
            <a:rPr kumimoji="1" lang="ja-JP" altLang="en-US" sz="1400" b="1" u="sng">
              <a:solidFill>
                <a:srgbClr val="FF0000"/>
              </a:solidFill>
            </a:rPr>
            <a:t>小数点以下切り捨て</a:t>
          </a:r>
          <a:r>
            <a:rPr kumimoji="1" lang="ja-JP" altLang="en-US" sz="1400">
              <a:solidFill>
                <a:srgbClr val="FF0000"/>
              </a:solidFill>
            </a:rPr>
            <a:t>）。</a:t>
          </a:r>
          <a:endParaRPr kumimoji="1" lang="en-US" altLang="ja-JP" sz="1400">
            <a:solidFill>
              <a:srgbClr val="FF0000"/>
            </a:solidFill>
          </a:endParaRPr>
        </a:p>
      </xdr:txBody>
    </xdr:sp>
    <xdr:clientData/>
  </xdr:twoCellAnchor>
  <xdr:twoCellAnchor>
    <xdr:from>
      <xdr:col>7</xdr:col>
      <xdr:colOff>181841</xdr:colOff>
      <xdr:row>19</xdr:row>
      <xdr:rowOff>277091</xdr:rowOff>
    </xdr:from>
    <xdr:to>
      <xdr:col>11</xdr:col>
      <xdr:colOff>621162</xdr:colOff>
      <xdr:row>39</xdr:row>
      <xdr:rowOff>240927</xdr:rowOff>
    </xdr:to>
    <xdr:sp macro="" textlink="">
      <xdr:nvSpPr>
        <xdr:cNvPr id="10" name="テキスト ボックス 9">
          <a:extLst>
            <a:ext uri="{FF2B5EF4-FFF2-40B4-BE49-F238E27FC236}">
              <a16:creationId xmlns:a16="http://schemas.microsoft.com/office/drawing/2014/main" id="{70D371CB-7681-4AEC-A82F-BF10F5131385}"/>
            </a:ext>
          </a:extLst>
        </xdr:cNvPr>
        <xdr:cNvSpPr txBox="1"/>
      </xdr:nvSpPr>
      <xdr:spPr>
        <a:xfrm>
          <a:off x="5948796" y="10338955"/>
          <a:ext cx="3599889" cy="5289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留意事項</a:t>
          </a:r>
          <a:r>
            <a:rPr kumimoji="1" lang="en-US" altLang="ja-JP" sz="1400">
              <a:solidFill>
                <a:srgbClr val="FF0000"/>
              </a:solidFill>
            </a:rPr>
            <a:t>】</a:t>
          </a: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で入力いただく仕入数は、その月に検査を実施した件数と一致するように入力してください。</a:t>
          </a:r>
          <a:endParaRPr lang="ja-JP" altLang="ja-JP" sz="1400">
            <a:solidFill>
              <a:srgbClr val="FF0000"/>
            </a:solidFill>
            <a:effectLst/>
          </a:endParaRP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の総計の値が、</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作業２</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に入力していただいた検査件数と一致するように入力してください。）</a:t>
          </a:r>
          <a:endParaRPr lang="ja-JP" altLang="ja-JP" sz="1400">
            <a:solidFill>
              <a:srgbClr val="FF0000"/>
            </a:solidFill>
            <a:effectLst/>
          </a:endParaRPr>
        </a:p>
        <a:p>
          <a:endParaRPr kumimoji="1" lang="en-US" altLang="ja-JP" sz="1400">
            <a:solidFill>
              <a:srgbClr val="FF0000"/>
            </a:solidFill>
          </a:endParaRPr>
        </a:p>
        <a:p>
          <a:r>
            <a:rPr kumimoji="1" lang="ja-JP" altLang="en-US" sz="1400">
              <a:solidFill>
                <a:srgbClr val="FF0000"/>
              </a:solidFill>
            </a:rPr>
            <a:t>・この表に入力する仕入単価及び仕入数は、検査キット１個当たりの単位としてください。特に仕入価格がセット価格になっている場合は、キット数で按分してください（</a:t>
          </a:r>
          <a:r>
            <a:rPr kumimoji="1" lang="ja-JP" altLang="en-US" sz="1400" b="1" u="sng">
              <a:solidFill>
                <a:srgbClr val="FF0000"/>
              </a:solidFill>
            </a:rPr>
            <a:t>小数点以下切り捨て</a:t>
          </a:r>
          <a:r>
            <a:rPr kumimoji="1" lang="ja-JP" altLang="en-US" sz="1400">
              <a:solidFill>
                <a:srgbClr val="FF0000"/>
              </a:solidFill>
            </a:rPr>
            <a:t>）。</a:t>
          </a:r>
          <a:endParaRPr kumimoji="1" lang="en-US" altLang="ja-JP" sz="1400">
            <a:solidFill>
              <a:srgbClr val="FF0000"/>
            </a:solidFill>
          </a:endParaRPr>
        </a:p>
        <a:p>
          <a:endParaRPr kumimoji="1" lang="en-US" altLang="ja-JP" sz="1400">
            <a:solidFill>
              <a:srgbClr val="FF0000"/>
            </a:solidFill>
          </a:endParaRPr>
        </a:p>
        <a:p>
          <a:r>
            <a:rPr kumimoji="1" lang="ja-JP" altLang="en-US"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PCR</a:t>
          </a:r>
          <a:r>
            <a:rPr kumimoji="1" lang="ja-JP" altLang="en-US" sz="1400">
              <a:solidFill>
                <a:srgbClr val="FF0000"/>
              </a:solidFill>
              <a:effectLst/>
              <a:latin typeface="+mn-lt"/>
              <a:ea typeface="+mn-ea"/>
              <a:cs typeface="+mn-cs"/>
            </a:rPr>
            <a:t>検査の場合、</a:t>
          </a:r>
          <a:r>
            <a:rPr kumimoji="1" lang="ja-JP" altLang="ja-JP" sz="1400">
              <a:solidFill>
                <a:srgbClr val="FF0000"/>
              </a:solidFill>
              <a:effectLst/>
              <a:latin typeface="+mn-lt"/>
              <a:ea typeface="+mn-ea"/>
              <a:cs typeface="+mn-cs"/>
            </a:rPr>
            <a:t>仕入日が令和４年９月１日以降の場合、補助基準額が異なります。</a:t>
          </a:r>
          <a:endParaRPr lang="ja-JP" altLang="ja-JP" sz="1400">
            <a:solidFill>
              <a:srgbClr val="FF0000"/>
            </a:solidFill>
            <a:effectLst/>
          </a:endParaRPr>
        </a:p>
        <a:p>
          <a:r>
            <a:rPr kumimoji="1" lang="ja-JP" altLang="ja-JP" sz="1400">
              <a:solidFill>
                <a:srgbClr val="FF0000"/>
              </a:solidFill>
              <a:effectLst/>
              <a:latin typeface="+mn-lt"/>
              <a:ea typeface="+mn-ea"/>
              <a:cs typeface="+mn-cs"/>
            </a:rPr>
            <a:t>仕入日をご確認の上、入力してください。</a:t>
          </a:r>
          <a:endParaRPr lang="ja-JP" altLang="ja-JP" sz="1400">
            <a:solidFill>
              <a:srgbClr val="FF0000"/>
            </a:solidFill>
            <a:effectLst/>
          </a:endParaRPr>
        </a:p>
        <a:p>
          <a:endParaRPr kumimoji="1" lang="ja-JP" altLang="en-US" sz="1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965769" y="560243"/>
          <a:ext cx="5443199" cy="1253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038848" y="30512902"/>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8353424" y="31925203"/>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twoCellAnchor>
    <xdr:from>
      <xdr:col>7</xdr:col>
      <xdr:colOff>470648</xdr:colOff>
      <xdr:row>19</xdr:row>
      <xdr:rowOff>201705</xdr:rowOff>
    </xdr:from>
    <xdr:to>
      <xdr:col>11</xdr:col>
      <xdr:colOff>585508</xdr:colOff>
      <xdr:row>40</xdr:row>
      <xdr:rowOff>67235</xdr:rowOff>
    </xdr:to>
    <xdr:sp macro="" textlink="">
      <xdr:nvSpPr>
        <xdr:cNvPr id="8" name="テキスト ボックス 7">
          <a:extLst>
            <a:ext uri="{FF2B5EF4-FFF2-40B4-BE49-F238E27FC236}">
              <a16:creationId xmlns:a16="http://schemas.microsoft.com/office/drawing/2014/main" id="{CEC600A8-F341-45EC-8746-B251AA211630}"/>
            </a:ext>
          </a:extLst>
        </xdr:cNvPr>
        <xdr:cNvSpPr txBox="1"/>
      </xdr:nvSpPr>
      <xdr:spPr>
        <a:xfrm>
          <a:off x="6409766" y="10230970"/>
          <a:ext cx="3599889" cy="5289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留意事項</a:t>
          </a:r>
          <a:r>
            <a:rPr kumimoji="1" lang="en-US" altLang="ja-JP" sz="1400">
              <a:solidFill>
                <a:srgbClr val="FF0000"/>
              </a:solidFill>
            </a:rPr>
            <a:t>】</a:t>
          </a: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で入力いただく仕入数は、その月に検査を実施した件数と一致するように入力してください。</a:t>
          </a:r>
          <a:endParaRPr lang="ja-JP" altLang="ja-JP" sz="1400">
            <a:solidFill>
              <a:srgbClr val="FF0000"/>
            </a:solidFill>
            <a:effectLst/>
          </a:endParaRP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の総計の値が、</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作業２</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に入力していただいた検査件数と一致するように入力してください。）</a:t>
          </a:r>
          <a:endParaRPr lang="ja-JP" altLang="ja-JP" sz="1400">
            <a:solidFill>
              <a:srgbClr val="FF0000"/>
            </a:solidFill>
            <a:effectLst/>
          </a:endParaRPr>
        </a:p>
        <a:p>
          <a:endParaRPr kumimoji="1" lang="en-US" altLang="ja-JP" sz="1400">
            <a:solidFill>
              <a:srgbClr val="FF0000"/>
            </a:solidFill>
          </a:endParaRPr>
        </a:p>
        <a:p>
          <a:r>
            <a:rPr kumimoji="1" lang="ja-JP" altLang="en-US" sz="1400">
              <a:solidFill>
                <a:srgbClr val="FF0000"/>
              </a:solidFill>
            </a:rPr>
            <a:t>・この表に入力する仕入単価及び仕入数は、検査キット１個当たりの単位としてください。特に仕入価格がセット価格になっている場合は、キット数で按分してください（</a:t>
          </a:r>
          <a:r>
            <a:rPr kumimoji="1" lang="ja-JP" altLang="en-US" sz="1400" b="1" u="sng">
              <a:solidFill>
                <a:srgbClr val="FF0000"/>
              </a:solidFill>
            </a:rPr>
            <a:t>小数点以下切り捨て</a:t>
          </a:r>
          <a:r>
            <a:rPr kumimoji="1" lang="ja-JP" altLang="en-US" sz="1400">
              <a:solidFill>
                <a:srgbClr val="FF0000"/>
              </a:solidFill>
            </a:rPr>
            <a:t>）。</a:t>
          </a:r>
          <a:endParaRPr kumimoji="1" lang="en-US" altLang="ja-JP" sz="1400">
            <a:solidFill>
              <a:srgbClr val="FF0000"/>
            </a:solidFill>
          </a:endParaRPr>
        </a:p>
        <a:p>
          <a:endParaRPr kumimoji="1" lang="en-US" altLang="ja-JP" sz="1400">
            <a:solidFill>
              <a:srgbClr val="FF0000"/>
            </a:solidFill>
          </a:endParaRPr>
        </a:p>
        <a:p>
          <a:r>
            <a:rPr kumimoji="1" lang="ja-JP" altLang="en-US"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PCR</a:t>
          </a:r>
          <a:r>
            <a:rPr kumimoji="1" lang="ja-JP" altLang="en-US" sz="1400">
              <a:solidFill>
                <a:srgbClr val="FF0000"/>
              </a:solidFill>
              <a:effectLst/>
              <a:latin typeface="+mn-lt"/>
              <a:ea typeface="+mn-ea"/>
              <a:cs typeface="+mn-cs"/>
            </a:rPr>
            <a:t>検査の場合、</a:t>
          </a:r>
          <a:r>
            <a:rPr kumimoji="1" lang="ja-JP" altLang="ja-JP" sz="1400">
              <a:solidFill>
                <a:srgbClr val="FF0000"/>
              </a:solidFill>
              <a:effectLst/>
              <a:latin typeface="+mn-lt"/>
              <a:ea typeface="+mn-ea"/>
              <a:cs typeface="+mn-cs"/>
            </a:rPr>
            <a:t>仕入日が令和４年９月１日以降の場合、補助基準額が異なります。</a:t>
          </a:r>
          <a:endParaRPr lang="ja-JP" altLang="ja-JP" sz="1400">
            <a:solidFill>
              <a:srgbClr val="FF0000"/>
            </a:solidFill>
            <a:effectLst/>
          </a:endParaRPr>
        </a:p>
        <a:p>
          <a:r>
            <a:rPr kumimoji="1" lang="ja-JP" altLang="ja-JP" sz="1400">
              <a:solidFill>
                <a:srgbClr val="FF0000"/>
              </a:solidFill>
              <a:effectLst/>
              <a:latin typeface="+mn-lt"/>
              <a:ea typeface="+mn-ea"/>
              <a:cs typeface="+mn-cs"/>
            </a:rPr>
            <a:t>仕入日をご確認の上、入力してください。</a:t>
          </a:r>
          <a:endParaRPr lang="ja-JP" altLang="ja-JP" sz="1400">
            <a:solidFill>
              <a:srgbClr val="FF0000"/>
            </a:solidFill>
            <a:effectLst/>
          </a:endParaRPr>
        </a:p>
        <a:p>
          <a:endParaRPr kumimoji="1" lang="ja-JP" altLang="en-US" sz="1400">
            <a:solidFill>
              <a:srgbClr val="FF0000"/>
            </a:solidFill>
          </a:endParaRPr>
        </a:p>
      </xdr:txBody>
    </xdr:sp>
    <xdr:clientData/>
  </xdr:twoCellAnchor>
  <xdr:twoCellAnchor>
    <xdr:from>
      <xdr:col>7</xdr:col>
      <xdr:colOff>268941</xdr:colOff>
      <xdr:row>68</xdr:row>
      <xdr:rowOff>179295</xdr:rowOff>
    </xdr:from>
    <xdr:to>
      <xdr:col>11</xdr:col>
      <xdr:colOff>383801</xdr:colOff>
      <xdr:row>84</xdr:row>
      <xdr:rowOff>11207</xdr:rowOff>
    </xdr:to>
    <xdr:sp macro="" textlink="">
      <xdr:nvSpPr>
        <xdr:cNvPr id="9" name="テキスト ボックス 8">
          <a:extLst>
            <a:ext uri="{FF2B5EF4-FFF2-40B4-BE49-F238E27FC236}">
              <a16:creationId xmlns:a16="http://schemas.microsoft.com/office/drawing/2014/main" id="{8DFE88AB-C5CB-4A72-9742-BEB2B26C7153}"/>
            </a:ext>
          </a:extLst>
        </xdr:cNvPr>
        <xdr:cNvSpPr txBox="1"/>
      </xdr:nvSpPr>
      <xdr:spPr>
        <a:xfrm>
          <a:off x="6208059" y="22310913"/>
          <a:ext cx="3599889" cy="400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留意事項</a:t>
          </a:r>
          <a:r>
            <a:rPr kumimoji="1" lang="en-US" altLang="ja-JP" sz="1400">
              <a:solidFill>
                <a:srgbClr val="FF0000"/>
              </a:solidFill>
            </a:rPr>
            <a:t>】</a:t>
          </a: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で入力いただく仕入数は、その月に検査を実施した件数と一致するように入力してください。</a:t>
          </a:r>
          <a:endParaRPr lang="ja-JP" altLang="ja-JP" sz="1400">
            <a:solidFill>
              <a:srgbClr val="FF0000"/>
            </a:solidFill>
            <a:effectLst/>
          </a:endParaRP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の総計の値が、</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作業２</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に入力していただいた検査件数と一致するように入力してください。）</a:t>
          </a:r>
          <a:endParaRPr lang="ja-JP" altLang="ja-JP" sz="1400">
            <a:solidFill>
              <a:srgbClr val="FF0000"/>
            </a:solidFill>
            <a:effectLst/>
          </a:endParaRPr>
        </a:p>
        <a:p>
          <a:endParaRPr kumimoji="1" lang="en-US" altLang="ja-JP" sz="1400">
            <a:solidFill>
              <a:srgbClr val="FF0000"/>
            </a:solidFill>
          </a:endParaRPr>
        </a:p>
        <a:p>
          <a:r>
            <a:rPr kumimoji="1" lang="ja-JP" altLang="en-US" sz="1400">
              <a:solidFill>
                <a:srgbClr val="FF0000"/>
              </a:solidFill>
            </a:rPr>
            <a:t>・この表に入力する仕入単価及び仕入数は、検査キット１個当たりの単位としてください。特に仕入価格がセット価格になっている場合は、キット数で按分してください（</a:t>
          </a:r>
          <a:r>
            <a:rPr kumimoji="1" lang="ja-JP" altLang="en-US" sz="1400" b="1" u="sng">
              <a:solidFill>
                <a:srgbClr val="FF0000"/>
              </a:solidFill>
            </a:rPr>
            <a:t>小数点以下切り捨て</a:t>
          </a:r>
          <a:r>
            <a:rPr kumimoji="1" lang="ja-JP" altLang="en-US" sz="1400">
              <a:solidFill>
                <a:srgbClr val="FF0000"/>
              </a:solidFill>
            </a:rPr>
            <a:t>）。</a:t>
          </a:r>
          <a:endParaRPr kumimoji="1" lang="en-US" altLang="ja-JP" sz="1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336744</xdr:colOff>
      <xdr:row>1</xdr:row>
      <xdr:rowOff>112568</xdr:rowOff>
    </xdr:from>
    <xdr:to>
      <xdr:col>11</xdr:col>
      <xdr:colOff>493568</xdr:colOff>
      <xdr:row>5</xdr:row>
      <xdr:rowOff>165652</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965769" y="560243"/>
          <a:ext cx="5443199" cy="12532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上から順に、</a:t>
          </a:r>
          <a:r>
            <a:rPr kumimoji="1" lang="ja-JP" altLang="en-US" sz="1600" b="1" u="sng">
              <a:solidFill>
                <a:srgbClr val="FF0000"/>
              </a:solidFill>
            </a:rPr>
            <a:t>黄色いセル</a:t>
          </a:r>
          <a:r>
            <a:rPr kumimoji="1" lang="ja-JP" altLang="en-US" sz="1600" u="sng">
              <a:solidFill>
                <a:srgbClr val="FF0000"/>
              </a:solidFill>
            </a:rPr>
            <a:t>に稼働日数、仕入れた検査キット名、検査件数、仕入日、仕入数等の情報を入力</a:t>
          </a:r>
          <a:r>
            <a:rPr kumimoji="1" lang="ja-JP" altLang="en-US" sz="1600">
              <a:solidFill>
                <a:srgbClr val="FF0000"/>
              </a:solidFill>
            </a:rPr>
            <a:t>してください。</a:t>
          </a:r>
        </a:p>
      </xdr:txBody>
    </xdr:sp>
    <xdr:clientData/>
  </xdr:twoCellAnchor>
  <xdr:twoCellAnchor>
    <xdr:from>
      <xdr:col>7</xdr:col>
      <xdr:colOff>285748</xdr:colOff>
      <xdr:row>101</xdr:row>
      <xdr:rowOff>51952</xdr:rowOff>
    </xdr:from>
    <xdr:to>
      <xdr:col>11</xdr:col>
      <xdr:colOff>502227</xdr:colOff>
      <xdr:row>105</xdr:row>
      <xdr:rowOff>242455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6038848" y="30512902"/>
          <a:ext cx="3378779" cy="11430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入力はここまでです。</a:t>
          </a:r>
          <a:endParaRPr kumimoji="1" lang="en-US" altLang="ja-JP" sz="1600">
            <a:solidFill>
              <a:srgbClr val="FF0000"/>
            </a:solidFill>
          </a:endParaRPr>
        </a:p>
        <a:p>
          <a:r>
            <a:rPr kumimoji="1" lang="ja-JP" altLang="en-US" sz="1600">
              <a:solidFill>
                <a:srgbClr val="FF0000"/>
              </a:solidFill>
            </a:rPr>
            <a:t>これより下は自動計算領域になります。（入力不要です。）</a:t>
          </a:r>
          <a:endParaRPr kumimoji="1" lang="en-US" altLang="ja-JP" sz="1600">
            <a:solidFill>
              <a:srgbClr val="FF0000"/>
            </a:solidFill>
          </a:endParaRPr>
        </a:p>
        <a:p>
          <a:endParaRPr kumimoji="1" lang="ja-JP" altLang="en-US" sz="1600">
            <a:solidFill>
              <a:srgbClr val="FF0000"/>
            </a:solidFill>
          </a:endParaRPr>
        </a:p>
      </xdr:txBody>
    </xdr:sp>
    <xdr:clientData/>
  </xdr:twoCellAnchor>
  <xdr:twoCellAnchor>
    <xdr:from>
      <xdr:col>10</xdr:col>
      <xdr:colOff>342899</xdr:colOff>
      <xdr:row>107</xdr:row>
      <xdr:rowOff>25978</xdr:rowOff>
    </xdr:from>
    <xdr:to>
      <xdr:col>11</xdr:col>
      <xdr:colOff>372339</xdr:colOff>
      <xdr:row>107</xdr:row>
      <xdr:rowOff>398318</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8353424" y="31925203"/>
          <a:ext cx="934315" cy="3723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別添</a:t>
          </a:r>
        </a:p>
      </xdr:txBody>
    </xdr:sp>
    <xdr:clientData/>
  </xdr:twoCellAnchor>
  <xdr:twoCellAnchor>
    <xdr:from>
      <xdr:col>7</xdr:col>
      <xdr:colOff>235324</xdr:colOff>
      <xdr:row>19</xdr:row>
      <xdr:rowOff>470647</xdr:rowOff>
    </xdr:from>
    <xdr:to>
      <xdr:col>11</xdr:col>
      <xdr:colOff>495860</xdr:colOff>
      <xdr:row>41</xdr:row>
      <xdr:rowOff>100854</xdr:rowOff>
    </xdr:to>
    <xdr:sp macro="" textlink="">
      <xdr:nvSpPr>
        <xdr:cNvPr id="8" name="テキスト ボックス 7">
          <a:extLst>
            <a:ext uri="{FF2B5EF4-FFF2-40B4-BE49-F238E27FC236}">
              <a16:creationId xmlns:a16="http://schemas.microsoft.com/office/drawing/2014/main" id="{18074EA6-A8E5-4943-9B67-E9416F05EEDC}"/>
            </a:ext>
          </a:extLst>
        </xdr:cNvPr>
        <xdr:cNvSpPr txBox="1"/>
      </xdr:nvSpPr>
      <xdr:spPr>
        <a:xfrm>
          <a:off x="6152030" y="10499912"/>
          <a:ext cx="3599889" cy="52891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留意事項</a:t>
          </a:r>
          <a:r>
            <a:rPr kumimoji="1" lang="en-US" altLang="ja-JP" sz="1400">
              <a:solidFill>
                <a:srgbClr val="FF0000"/>
              </a:solidFill>
            </a:rPr>
            <a:t>】</a:t>
          </a: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で入力いただく仕入数は、その月に検査を実施した件数と一致するように入力してください。</a:t>
          </a:r>
          <a:endParaRPr lang="ja-JP" altLang="ja-JP" sz="1400">
            <a:solidFill>
              <a:srgbClr val="FF0000"/>
            </a:solidFill>
            <a:effectLst/>
          </a:endParaRP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の総計の値が、</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作業２</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に入力していただいた検査件数と一致するように入力してください。）</a:t>
          </a:r>
          <a:endParaRPr lang="ja-JP" altLang="ja-JP" sz="1400">
            <a:solidFill>
              <a:srgbClr val="FF0000"/>
            </a:solidFill>
            <a:effectLst/>
          </a:endParaRPr>
        </a:p>
        <a:p>
          <a:endParaRPr kumimoji="1" lang="en-US" altLang="ja-JP" sz="1400">
            <a:solidFill>
              <a:srgbClr val="FF0000"/>
            </a:solidFill>
          </a:endParaRPr>
        </a:p>
        <a:p>
          <a:r>
            <a:rPr kumimoji="1" lang="ja-JP" altLang="en-US" sz="1400">
              <a:solidFill>
                <a:srgbClr val="FF0000"/>
              </a:solidFill>
            </a:rPr>
            <a:t>・この表に入力する仕入単価及び仕入数は、検査キット１個当たりの単位としてください。特に仕入価格がセット価格になっている場合は、キット数で按分してください（</a:t>
          </a:r>
          <a:r>
            <a:rPr kumimoji="1" lang="ja-JP" altLang="en-US" sz="1400" b="1" u="sng">
              <a:solidFill>
                <a:srgbClr val="FF0000"/>
              </a:solidFill>
            </a:rPr>
            <a:t>小数点以下切り捨て</a:t>
          </a:r>
          <a:r>
            <a:rPr kumimoji="1" lang="ja-JP" altLang="en-US" sz="1400">
              <a:solidFill>
                <a:srgbClr val="FF0000"/>
              </a:solidFill>
            </a:rPr>
            <a:t>）。</a:t>
          </a:r>
          <a:endParaRPr kumimoji="1" lang="en-US" altLang="ja-JP" sz="1400">
            <a:solidFill>
              <a:srgbClr val="FF0000"/>
            </a:solidFill>
          </a:endParaRPr>
        </a:p>
        <a:p>
          <a:endParaRPr kumimoji="1" lang="en-US" altLang="ja-JP" sz="1400">
            <a:solidFill>
              <a:srgbClr val="FF0000"/>
            </a:solidFill>
          </a:endParaRPr>
        </a:p>
        <a:p>
          <a:r>
            <a:rPr kumimoji="1" lang="ja-JP" altLang="en-US"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PCR</a:t>
          </a:r>
          <a:r>
            <a:rPr kumimoji="1" lang="ja-JP" altLang="en-US" sz="1400">
              <a:solidFill>
                <a:srgbClr val="FF0000"/>
              </a:solidFill>
              <a:effectLst/>
              <a:latin typeface="+mn-lt"/>
              <a:ea typeface="+mn-ea"/>
              <a:cs typeface="+mn-cs"/>
            </a:rPr>
            <a:t>検査の場合、</a:t>
          </a:r>
          <a:r>
            <a:rPr kumimoji="1" lang="ja-JP" altLang="ja-JP" sz="1400">
              <a:solidFill>
                <a:srgbClr val="FF0000"/>
              </a:solidFill>
              <a:effectLst/>
              <a:latin typeface="+mn-lt"/>
              <a:ea typeface="+mn-ea"/>
              <a:cs typeface="+mn-cs"/>
            </a:rPr>
            <a:t>仕入日が令和４年９月１日以降の場合、補助基準額が異なります。</a:t>
          </a:r>
          <a:endParaRPr lang="ja-JP" altLang="ja-JP" sz="1400">
            <a:solidFill>
              <a:srgbClr val="FF0000"/>
            </a:solidFill>
            <a:effectLst/>
          </a:endParaRPr>
        </a:p>
        <a:p>
          <a:r>
            <a:rPr kumimoji="1" lang="ja-JP" altLang="ja-JP" sz="1400">
              <a:solidFill>
                <a:srgbClr val="FF0000"/>
              </a:solidFill>
              <a:effectLst/>
              <a:latin typeface="+mn-lt"/>
              <a:ea typeface="+mn-ea"/>
              <a:cs typeface="+mn-cs"/>
            </a:rPr>
            <a:t>仕入日をご確認の上、入力してください。</a:t>
          </a:r>
          <a:endParaRPr lang="ja-JP" altLang="ja-JP" sz="1400">
            <a:solidFill>
              <a:srgbClr val="FF0000"/>
            </a:solidFill>
            <a:effectLst/>
          </a:endParaRPr>
        </a:p>
        <a:p>
          <a:endParaRPr kumimoji="1" lang="ja-JP" altLang="en-US" sz="1400">
            <a:solidFill>
              <a:srgbClr val="FF0000"/>
            </a:solidFill>
          </a:endParaRPr>
        </a:p>
      </xdr:txBody>
    </xdr:sp>
    <xdr:clientData/>
  </xdr:twoCellAnchor>
  <xdr:twoCellAnchor>
    <xdr:from>
      <xdr:col>7</xdr:col>
      <xdr:colOff>257735</xdr:colOff>
      <xdr:row>68</xdr:row>
      <xdr:rowOff>190500</xdr:rowOff>
    </xdr:from>
    <xdr:to>
      <xdr:col>11</xdr:col>
      <xdr:colOff>518271</xdr:colOff>
      <xdr:row>84</xdr:row>
      <xdr:rowOff>22412</xdr:rowOff>
    </xdr:to>
    <xdr:sp macro="" textlink="">
      <xdr:nvSpPr>
        <xdr:cNvPr id="9" name="テキスト ボックス 8">
          <a:extLst>
            <a:ext uri="{FF2B5EF4-FFF2-40B4-BE49-F238E27FC236}">
              <a16:creationId xmlns:a16="http://schemas.microsoft.com/office/drawing/2014/main" id="{97101F77-3EB0-44FF-8269-46B75F5A6F91}"/>
            </a:ext>
          </a:extLst>
        </xdr:cNvPr>
        <xdr:cNvSpPr txBox="1"/>
      </xdr:nvSpPr>
      <xdr:spPr>
        <a:xfrm>
          <a:off x="6174441" y="22322118"/>
          <a:ext cx="3599889" cy="400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留意事項</a:t>
          </a:r>
          <a:r>
            <a:rPr kumimoji="1" lang="en-US" altLang="ja-JP" sz="1400">
              <a:solidFill>
                <a:srgbClr val="FF0000"/>
              </a:solidFill>
            </a:rPr>
            <a:t>】</a:t>
          </a: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で入力いただく仕入数は、その月に検査を実施した件数と一致するように入力してください。</a:t>
          </a:r>
          <a:endParaRPr lang="ja-JP" altLang="ja-JP" sz="1400">
            <a:solidFill>
              <a:srgbClr val="FF0000"/>
            </a:solidFill>
            <a:effectLst/>
          </a:endParaRPr>
        </a:p>
        <a:p>
          <a:r>
            <a:rPr kumimoji="1" lang="ja-JP" altLang="ja-JP" sz="1400">
              <a:solidFill>
                <a:srgbClr val="FF0000"/>
              </a:solidFill>
              <a:effectLst/>
              <a:latin typeface="+mn-lt"/>
              <a:ea typeface="+mn-ea"/>
              <a:cs typeface="+mn-cs"/>
            </a:rPr>
            <a:t>（</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作業３</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の総計の値が、</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作業２</a:t>
          </a:r>
          <a:r>
            <a:rPr kumimoji="1" lang="en-US" altLang="ja-JP" sz="1400">
              <a:solidFill>
                <a:srgbClr val="FF0000"/>
              </a:solidFill>
              <a:effectLst/>
              <a:latin typeface="+mn-lt"/>
              <a:ea typeface="+mn-ea"/>
              <a:cs typeface="+mn-cs"/>
            </a:rPr>
            <a:t>】</a:t>
          </a:r>
          <a:r>
            <a:rPr kumimoji="1" lang="ja-JP" altLang="ja-JP" sz="1400">
              <a:solidFill>
                <a:srgbClr val="FF0000"/>
              </a:solidFill>
              <a:effectLst/>
              <a:latin typeface="+mn-lt"/>
              <a:ea typeface="+mn-ea"/>
              <a:cs typeface="+mn-cs"/>
            </a:rPr>
            <a:t>に入力していただいた検査件数と一致するように入力してください。）</a:t>
          </a:r>
          <a:endParaRPr lang="ja-JP" altLang="ja-JP" sz="1400">
            <a:solidFill>
              <a:srgbClr val="FF0000"/>
            </a:solidFill>
            <a:effectLst/>
          </a:endParaRPr>
        </a:p>
        <a:p>
          <a:endParaRPr kumimoji="1" lang="en-US" altLang="ja-JP" sz="1400">
            <a:solidFill>
              <a:srgbClr val="FF0000"/>
            </a:solidFill>
          </a:endParaRPr>
        </a:p>
        <a:p>
          <a:r>
            <a:rPr kumimoji="1" lang="ja-JP" altLang="en-US" sz="1400">
              <a:solidFill>
                <a:srgbClr val="FF0000"/>
              </a:solidFill>
            </a:rPr>
            <a:t>・この表に入力する仕入単価及び仕入数は、検査キット１個当たりの単位としてください。特に仕入価格がセット価格になっている場合は、キット数で按分してください（</a:t>
          </a:r>
          <a:r>
            <a:rPr kumimoji="1" lang="ja-JP" altLang="en-US" sz="1400" b="1" u="sng">
              <a:solidFill>
                <a:srgbClr val="FF0000"/>
              </a:solidFill>
            </a:rPr>
            <a:t>小数点以下切り捨て</a:t>
          </a:r>
          <a:r>
            <a:rPr kumimoji="1" lang="ja-JP" altLang="en-US" sz="1400">
              <a:solidFill>
                <a:srgbClr val="FF0000"/>
              </a:solidFill>
            </a:rPr>
            <a:t>）。</a:t>
          </a:r>
          <a:endParaRPr kumimoji="1" lang="en-US" altLang="ja-JP" sz="1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7"/>
  <sheetViews>
    <sheetView tabSelected="1" view="pageBreakPreview" zoomScale="110" zoomScaleNormal="100" zoomScaleSheetLayoutView="110" workbookViewId="0">
      <selection activeCell="Y5" sqref="Y5"/>
    </sheetView>
  </sheetViews>
  <sheetFormatPr defaultColWidth="9" defaultRowHeight="13.5"/>
  <cols>
    <col min="1" max="1" width="14.625" style="6" customWidth="1"/>
    <col min="2" max="3" width="4.125" style="6" customWidth="1"/>
    <col min="4" max="4" width="4.125" style="7" customWidth="1"/>
    <col min="5" max="5" width="4.125" style="6" customWidth="1"/>
    <col min="6" max="6" width="4.125" style="7" customWidth="1"/>
    <col min="7" max="7" width="4.125" style="6" customWidth="1"/>
    <col min="8" max="9" width="4.125" style="7" customWidth="1"/>
    <col min="10" max="12" width="4.125" style="6" customWidth="1"/>
    <col min="13" max="13" width="4.125" style="7" customWidth="1"/>
    <col min="14" max="14" width="4.125" style="6" customWidth="1"/>
    <col min="15" max="15" width="4.125" style="7" customWidth="1"/>
    <col min="16" max="16" width="4.125" style="6" customWidth="1"/>
    <col min="17" max="18" width="4.125" style="7" customWidth="1"/>
    <col min="19" max="19" width="5.625" style="6" customWidth="1"/>
    <col min="20" max="20" width="9.625" style="6" customWidth="1"/>
    <col min="21" max="16384" width="9" style="6"/>
  </cols>
  <sheetData>
    <row r="1" spans="1:19" ht="24.95" customHeight="1">
      <c r="A1" s="356" t="s">
        <v>48</v>
      </c>
      <c r="B1" s="356"/>
      <c r="C1" s="356"/>
      <c r="D1" s="356"/>
      <c r="E1" s="356"/>
      <c r="F1" s="356"/>
      <c r="G1" s="356"/>
      <c r="H1" s="356"/>
      <c r="I1" s="356"/>
      <c r="J1" s="356"/>
      <c r="K1" s="356"/>
      <c r="L1" s="356"/>
      <c r="M1" s="356"/>
      <c r="N1" s="356"/>
      <c r="O1" s="356"/>
      <c r="P1" s="356"/>
      <c r="Q1" s="356"/>
      <c r="R1" s="356"/>
    </row>
    <row r="2" spans="1:19" ht="24.95" customHeight="1">
      <c r="K2" s="8"/>
      <c r="L2" s="357" t="s">
        <v>215</v>
      </c>
      <c r="M2" s="357"/>
      <c r="N2" s="357"/>
      <c r="O2" s="357"/>
      <c r="P2" s="357"/>
      <c r="Q2" s="357"/>
      <c r="R2" s="357"/>
    </row>
    <row r="3" spans="1:19" ht="21.95" customHeight="1">
      <c r="A3" s="358" t="s">
        <v>9</v>
      </c>
      <c r="B3" s="359" t="s">
        <v>10</v>
      </c>
      <c r="C3" s="359"/>
      <c r="D3" s="359"/>
      <c r="E3" s="359"/>
      <c r="F3" s="360" t="s">
        <v>49</v>
      </c>
      <c r="G3" s="361"/>
      <c r="H3" s="361"/>
      <c r="I3" s="361"/>
      <c r="J3" s="361"/>
      <c r="K3" s="361"/>
      <c r="L3" s="361"/>
      <c r="M3" s="361"/>
      <c r="N3" s="361"/>
      <c r="O3" s="361"/>
      <c r="P3" s="361"/>
      <c r="Q3" s="361"/>
      <c r="R3" s="362"/>
    </row>
    <row r="4" spans="1:19" ht="21.95" customHeight="1">
      <c r="A4" s="358"/>
      <c r="B4" s="359" t="s">
        <v>11</v>
      </c>
      <c r="C4" s="359"/>
      <c r="D4" s="359"/>
      <c r="E4" s="359"/>
      <c r="F4" s="17" t="s">
        <v>12</v>
      </c>
      <c r="G4" s="361" t="s">
        <v>50</v>
      </c>
      <c r="H4" s="361"/>
      <c r="I4" s="361"/>
      <c r="J4" s="361" t="s">
        <v>51</v>
      </c>
      <c r="K4" s="361"/>
      <c r="L4" s="361"/>
      <c r="M4" s="361"/>
      <c r="N4" s="361"/>
      <c r="O4" s="361"/>
      <c r="P4" s="361"/>
      <c r="Q4" s="361"/>
      <c r="R4" s="362"/>
    </row>
    <row r="5" spans="1:19" ht="21.95" customHeight="1">
      <c r="A5" s="363" t="s">
        <v>13</v>
      </c>
      <c r="B5" s="359" t="s">
        <v>14</v>
      </c>
      <c r="C5" s="359"/>
      <c r="D5" s="359"/>
      <c r="E5" s="359"/>
      <c r="F5" s="360" t="s">
        <v>52</v>
      </c>
      <c r="G5" s="361"/>
      <c r="H5" s="361"/>
      <c r="I5" s="361"/>
      <c r="J5" s="361"/>
      <c r="K5" s="361"/>
      <c r="L5" s="361"/>
      <c r="M5" s="361"/>
      <c r="N5" s="361"/>
      <c r="O5" s="361"/>
      <c r="P5" s="361"/>
      <c r="Q5" s="361"/>
      <c r="R5" s="362"/>
    </row>
    <row r="6" spans="1:19" ht="21.95" customHeight="1">
      <c r="A6" s="358"/>
      <c r="B6" s="359" t="s">
        <v>11</v>
      </c>
      <c r="C6" s="359"/>
      <c r="D6" s="359"/>
      <c r="E6" s="359"/>
      <c r="F6" s="17" t="s">
        <v>12</v>
      </c>
      <c r="G6" s="361" t="s">
        <v>50</v>
      </c>
      <c r="H6" s="361"/>
      <c r="I6" s="361"/>
      <c r="J6" s="361" t="s">
        <v>53</v>
      </c>
      <c r="K6" s="361"/>
      <c r="L6" s="361"/>
      <c r="M6" s="361"/>
      <c r="N6" s="361"/>
      <c r="O6" s="361"/>
      <c r="P6" s="361"/>
      <c r="Q6" s="361"/>
      <c r="R6" s="362"/>
    </row>
    <row r="7" spans="1:19" ht="21.95" customHeight="1">
      <c r="A7" s="358" t="s">
        <v>15</v>
      </c>
      <c r="B7" s="359" t="s">
        <v>16</v>
      </c>
      <c r="C7" s="359"/>
      <c r="D7" s="359"/>
      <c r="E7" s="359"/>
      <c r="F7" s="360" t="s">
        <v>54</v>
      </c>
      <c r="G7" s="361"/>
      <c r="H7" s="361"/>
      <c r="I7" s="361"/>
      <c r="J7" s="361"/>
      <c r="K7" s="361"/>
      <c r="L7" s="361"/>
      <c r="M7" s="361"/>
      <c r="N7" s="361"/>
      <c r="O7" s="361"/>
      <c r="P7" s="361"/>
      <c r="Q7" s="361"/>
      <c r="R7" s="362"/>
    </row>
    <row r="8" spans="1:19" ht="21.95" customHeight="1">
      <c r="A8" s="358"/>
      <c r="B8" s="359" t="s">
        <v>17</v>
      </c>
      <c r="C8" s="359"/>
      <c r="D8" s="359"/>
      <c r="E8" s="359"/>
      <c r="F8" s="360" t="s">
        <v>55</v>
      </c>
      <c r="G8" s="361"/>
      <c r="H8" s="361"/>
      <c r="I8" s="361"/>
      <c r="J8" s="361"/>
      <c r="K8" s="361"/>
      <c r="L8" s="361"/>
      <c r="M8" s="361"/>
      <c r="N8" s="361"/>
      <c r="O8" s="361"/>
      <c r="P8" s="361"/>
      <c r="Q8" s="361"/>
      <c r="R8" s="362"/>
    </row>
    <row r="9" spans="1:19" ht="21.95" customHeight="1">
      <c r="A9" s="10" t="s">
        <v>18</v>
      </c>
      <c r="B9" s="360">
        <v>2023</v>
      </c>
      <c r="C9" s="361"/>
      <c r="D9" s="18" t="s">
        <v>19</v>
      </c>
      <c r="E9" s="19">
        <v>2</v>
      </c>
      <c r="F9" s="18" t="s">
        <v>20</v>
      </c>
      <c r="G9" s="19">
        <v>1</v>
      </c>
      <c r="H9" s="18" t="s">
        <v>21</v>
      </c>
      <c r="I9" s="367" t="s">
        <v>22</v>
      </c>
      <c r="J9" s="367"/>
      <c r="K9" s="367"/>
      <c r="L9" s="361">
        <v>2023</v>
      </c>
      <c r="M9" s="361"/>
      <c r="N9" s="18" t="s">
        <v>19</v>
      </c>
      <c r="O9" s="19">
        <v>3</v>
      </c>
      <c r="P9" s="18" t="s">
        <v>20</v>
      </c>
      <c r="Q9" s="19">
        <v>31</v>
      </c>
      <c r="R9" s="20" t="s">
        <v>21</v>
      </c>
    </row>
    <row r="10" spans="1:19" ht="21.95" customHeight="1">
      <c r="A10" s="358" t="s">
        <v>23</v>
      </c>
      <c r="B10" s="359" t="s">
        <v>24</v>
      </c>
      <c r="C10" s="359"/>
      <c r="D10" s="359"/>
      <c r="E10" s="359"/>
      <c r="F10" s="359" t="s">
        <v>7</v>
      </c>
      <c r="G10" s="359"/>
      <c r="H10" s="359"/>
      <c r="I10" s="359"/>
      <c r="J10" s="364" t="s">
        <v>25</v>
      </c>
      <c r="K10" s="364"/>
      <c r="L10" s="364"/>
      <c r="M10" s="364"/>
      <c r="N10" s="365">
        <v>100</v>
      </c>
      <c r="O10" s="366"/>
      <c r="P10" s="366"/>
      <c r="Q10" s="366"/>
      <c r="R10" s="13" t="s">
        <v>26</v>
      </c>
      <c r="S10" s="14"/>
    </row>
    <row r="11" spans="1:19" ht="21.95" customHeight="1">
      <c r="A11" s="358"/>
      <c r="B11" s="359"/>
      <c r="C11" s="359"/>
      <c r="D11" s="359"/>
      <c r="E11" s="359"/>
      <c r="F11" s="359"/>
      <c r="G11" s="359"/>
      <c r="H11" s="359"/>
      <c r="I11" s="359"/>
      <c r="J11" s="359" t="s">
        <v>27</v>
      </c>
      <c r="K11" s="359"/>
      <c r="L11" s="359"/>
      <c r="M11" s="359"/>
      <c r="N11" s="365">
        <v>8</v>
      </c>
      <c r="O11" s="366"/>
      <c r="P11" s="366"/>
      <c r="Q11" s="366"/>
      <c r="R11" s="13" t="s">
        <v>26</v>
      </c>
      <c r="S11" s="14"/>
    </row>
    <row r="12" spans="1:19" ht="21.95" customHeight="1">
      <c r="A12" s="358"/>
      <c r="B12" s="359"/>
      <c r="C12" s="359"/>
      <c r="D12" s="359"/>
      <c r="E12" s="359"/>
      <c r="F12" s="368" t="s">
        <v>28</v>
      </c>
      <c r="G12" s="369"/>
      <c r="H12" s="369"/>
      <c r="I12" s="370"/>
      <c r="J12" s="364" t="s">
        <v>25</v>
      </c>
      <c r="K12" s="364"/>
      <c r="L12" s="364"/>
      <c r="M12" s="364"/>
      <c r="N12" s="360"/>
      <c r="O12" s="361"/>
      <c r="P12" s="361"/>
      <c r="Q12" s="361"/>
      <c r="R12" s="13" t="s">
        <v>26</v>
      </c>
      <c r="S12" s="14"/>
    </row>
    <row r="13" spans="1:19" ht="21.95" customHeight="1">
      <c r="A13" s="358"/>
      <c r="B13" s="359"/>
      <c r="C13" s="359"/>
      <c r="D13" s="359"/>
      <c r="E13" s="359"/>
      <c r="F13" s="371"/>
      <c r="G13" s="372"/>
      <c r="H13" s="372"/>
      <c r="I13" s="373"/>
      <c r="J13" s="359" t="s">
        <v>27</v>
      </c>
      <c r="K13" s="359"/>
      <c r="L13" s="359"/>
      <c r="M13" s="359"/>
      <c r="N13" s="360"/>
      <c r="O13" s="361"/>
      <c r="P13" s="361"/>
      <c r="Q13" s="361"/>
      <c r="R13" s="13" t="s">
        <v>26</v>
      </c>
      <c r="S13" s="14"/>
    </row>
    <row r="14" spans="1:19" ht="21.95" customHeight="1">
      <c r="A14" s="358"/>
      <c r="B14" s="359"/>
      <c r="C14" s="359"/>
      <c r="D14" s="359"/>
      <c r="E14" s="359"/>
      <c r="F14" s="359" t="s">
        <v>29</v>
      </c>
      <c r="G14" s="359"/>
      <c r="H14" s="359"/>
      <c r="I14" s="359"/>
      <c r="J14" s="364" t="s">
        <v>25</v>
      </c>
      <c r="K14" s="364"/>
      <c r="L14" s="364"/>
      <c r="M14" s="364"/>
      <c r="N14" s="365">
        <v>250</v>
      </c>
      <c r="O14" s="366"/>
      <c r="P14" s="366"/>
      <c r="Q14" s="366"/>
      <c r="R14" s="13" t="s">
        <v>26</v>
      </c>
      <c r="S14" s="14"/>
    </row>
    <row r="15" spans="1:19" ht="21.95" customHeight="1">
      <c r="A15" s="358"/>
      <c r="B15" s="359"/>
      <c r="C15" s="359"/>
      <c r="D15" s="359"/>
      <c r="E15" s="359"/>
      <c r="F15" s="359"/>
      <c r="G15" s="359"/>
      <c r="H15" s="359"/>
      <c r="I15" s="359"/>
      <c r="J15" s="359" t="s">
        <v>27</v>
      </c>
      <c r="K15" s="359"/>
      <c r="L15" s="359"/>
      <c r="M15" s="359"/>
      <c r="N15" s="365">
        <v>15</v>
      </c>
      <c r="O15" s="366"/>
      <c r="P15" s="366"/>
      <c r="Q15" s="366"/>
      <c r="R15" s="13" t="s">
        <v>26</v>
      </c>
      <c r="S15" s="14"/>
    </row>
    <row r="16" spans="1:19" ht="21.95" customHeight="1">
      <c r="A16" s="358"/>
      <c r="B16" s="359" t="s">
        <v>30</v>
      </c>
      <c r="C16" s="359"/>
      <c r="D16" s="359"/>
      <c r="E16" s="359"/>
      <c r="F16" s="359" t="s">
        <v>7</v>
      </c>
      <c r="G16" s="359"/>
      <c r="H16" s="359"/>
      <c r="I16" s="359"/>
      <c r="J16" s="364" t="s">
        <v>25</v>
      </c>
      <c r="K16" s="364"/>
      <c r="L16" s="364"/>
      <c r="M16" s="364"/>
      <c r="N16" s="365">
        <v>300</v>
      </c>
      <c r="O16" s="366"/>
      <c r="P16" s="366"/>
      <c r="Q16" s="366"/>
      <c r="R16" s="13" t="s">
        <v>26</v>
      </c>
      <c r="S16" s="14"/>
    </row>
    <row r="17" spans="1:18" ht="21.95" customHeight="1">
      <c r="A17" s="358"/>
      <c r="B17" s="359"/>
      <c r="C17" s="359"/>
      <c r="D17" s="359"/>
      <c r="E17" s="359"/>
      <c r="F17" s="359"/>
      <c r="G17" s="359"/>
      <c r="H17" s="359"/>
      <c r="I17" s="359"/>
      <c r="J17" s="359" t="s">
        <v>27</v>
      </c>
      <c r="K17" s="359"/>
      <c r="L17" s="359"/>
      <c r="M17" s="359"/>
      <c r="N17" s="365">
        <v>20</v>
      </c>
      <c r="O17" s="366"/>
      <c r="P17" s="366"/>
      <c r="Q17" s="366"/>
      <c r="R17" s="13" t="s">
        <v>26</v>
      </c>
    </row>
    <row r="18" spans="1:18" ht="21.95" customHeight="1">
      <c r="A18" s="358"/>
      <c r="B18" s="359"/>
      <c r="C18" s="359"/>
      <c r="D18" s="359"/>
      <c r="E18" s="359"/>
      <c r="F18" s="368" t="s">
        <v>28</v>
      </c>
      <c r="G18" s="369"/>
      <c r="H18" s="369"/>
      <c r="I18" s="370"/>
      <c r="J18" s="364" t="s">
        <v>25</v>
      </c>
      <c r="K18" s="364"/>
      <c r="L18" s="364"/>
      <c r="M18" s="364"/>
      <c r="N18" s="360"/>
      <c r="O18" s="361"/>
      <c r="P18" s="361"/>
      <c r="Q18" s="361"/>
      <c r="R18" s="13" t="s">
        <v>26</v>
      </c>
    </row>
    <row r="19" spans="1:18" ht="21.95" customHeight="1">
      <c r="A19" s="358"/>
      <c r="B19" s="359"/>
      <c r="C19" s="359"/>
      <c r="D19" s="359"/>
      <c r="E19" s="359"/>
      <c r="F19" s="371"/>
      <c r="G19" s="372"/>
      <c r="H19" s="372"/>
      <c r="I19" s="373"/>
      <c r="J19" s="359" t="s">
        <v>27</v>
      </c>
      <c r="K19" s="359"/>
      <c r="L19" s="359"/>
      <c r="M19" s="359"/>
      <c r="N19" s="360"/>
      <c r="O19" s="361"/>
      <c r="P19" s="361"/>
      <c r="Q19" s="361"/>
      <c r="R19" s="13" t="s">
        <v>26</v>
      </c>
    </row>
    <row r="20" spans="1:18" ht="21.95" customHeight="1">
      <c r="A20" s="358"/>
      <c r="B20" s="359"/>
      <c r="C20" s="359"/>
      <c r="D20" s="359"/>
      <c r="E20" s="359"/>
      <c r="F20" s="359" t="s">
        <v>29</v>
      </c>
      <c r="G20" s="359"/>
      <c r="H20" s="359"/>
      <c r="I20" s="359"/>
      <c r="J20" s="364" t="s">
        <v>25</v>
      </c>
      <c r="K20" s="364"/>
      <c r="L20" s="364"/>
      <c r="M20" s="364"/>
      <c r="N20" s="365">
        <v>1100</v>
      </c>
      <c r="O20" s="366"/>
      <c r="P20" s="366"/>
      <c r="Q20" s="366"/>
      <c r="R20" s="13" t="s">
        <v>26</v>
      </c>
    </row>
    <row r="21" spans="1:18" ht="21.95" customHeight="1">
      <c r="A21" s="358"/>
      <c r="B21" s="359"/>
      <c r="C21" s="359"/>
      <c r="D21" s="359"/>
      <c r="E21" s="359"/>
      <c r="F21" s="359"/>
      <c r="G21" s="359"/>
      <c r="H21" s="359"/>
      <c r="I21" s="359"/>
      <c r="J21" s="359" t="s">
        <v>27</v>
      </c>
      <c r="K21" s="359"/>
      <c r="L21" s="359"/>
      <c r="M21" s="359"/>
      <c r="N21" s="365">
        <v>75</v>
      </c>
      <c r="O21" s="366"/>
      <c r="P21" s="366"/>
      <c r="Q21" s="366"/>
      <c r="R21" s="13" t="s">
        <v>26</v>
      </c>
    </row>
    <row r="22" spans="1:18" ht="21.95" customHeight="1">
      <c r="A22" s="363" t="s">
        <v>31</v>
      </c>
      <c r="B22" s="359" t="s">
        <v>32</v>
      </c>
      <c r="C22" s="359"/>
      <c r="D22" s="359"/>
      <c r="E22" s="359"/>
      <c r="F22" s="376">
        <v>10675000</v>
      </c>
      <c r="G22" s="377"/>
      <c r="H22" s="377"/>
      <c r="I22" s="377"/>
      <c r="J22" s="377"/>
      <c r="K22" s="377"/>
      <c r="L22" s="377"/>
      <c r="M22" s="377"/>
      <c r="N22" s="377"/>
      <c r="O22" s="377"/>
      <c r="P22" s="377"/>
      <c r="Q22" s="377"/>
      <c r="R22" s="13" t="s">
        <v>33</v>
      </c>
    </row>
    <row r="23" spans="1:18" ht="21.95" customHeight="1">
      <c r="A23" s="363"/>
      <c r="B23" s="359" t="s">
        <v>34</v>
      </c>
      <c r="C23" s="359"/>
      <c r="D23" s="359"/>
      <c r="E23" s="359"/>
      <c r="F23" s="376">
        <v>363000</v>
      </c>
      <c r="G23" s="377"/>
      <c r="H23" s="377"/>
      <c r="I23" s="377"/>
      <c r="J23" s="377"/>
      <c r="K23" s="377"/>
      <c r="L23" s="377"/>
      <c r="M23" s="377"/>
      <c r="N23" s="377"/>
      <c r="O23" s="377"/>
      <c r="P23" s="377"/>
      <c r="Q23" s="377"/>
      <c r="R23" s="13" t="s">
        <v>33</v>
      </c>
    </row>
    <row r="24" spans="1:18" ht="60" customHeight="1">
      <c r="A24" s="363" t="s">
        <v>35</v>
      </c>
      <c r="B24" s="359" t="s">
        <v>32</v>
      </c>
      <c r="C24" s="359"/>
      <c r="D24" s="359"/>
      <c r="E24" s="359"/>
      <c r="F24" s="374" t="s">
        <v>116</v>
      </c>
      <c r="G24" s="375"/>
      <c r="H24" s="375"/>
      <c r="I24" s="375"/>
      <c r="J24" s="375"/>
      <c r="K24" s="375"/>
      <c r="L24" s="375"/>
      <c r="M24" s="375"/>
      <c r="N24" s="375"/>
      <c r="O24" s="375"/>
      <c r="P24" s="375"/>
      <c r="Q24" s="375"/>
      <c r="R24" s="375"/>
    </row>
    <row r="25" spans="1:18" ht="60" customHeight="1">
      <c r="A25" s="363"/>
      <c r="B25" s="359"/>
      <c r="C25" s="359"/>
      <c r="D25" s="359"/>
      <c r="E25" s="359"/>
      <c r="F25" s="375"/>
      <c r="G25" s="375"/>
      <c r="H25" s="375"/>
      <c r="I25" s="375"/>
      <c r="J25" s="375"/>
      <c r="K25" s="375"/>
      <c r="L25" s="375"/>
      <c r="M25" s="375"/>
      <c r="N25" s="375"/>
      <c r="O25" s="375"/>
      <c r="P25" s="375"/>
      <c r="Q25" s="375"/>
      <c r="R25" s="375"/>
    </row>
    <row r="26" spans="1:18" ht="23.45" customHeight="1">
      <c r="A26" s="363"/>
      <c r="B26" s="359"/>
      <c r="C26" s="359"/>
      <c r="D26" s="359"/>
      <c r="E26" s="359"/>
      <c r="F26" s="375"/>
      <c r="G26" s="375"/>
      <c r="H26" s="375"/>
      <c r="I26" s="375"/>
      <c r="J26" s="375"/>
      <c r="K26" s="375"/>
      <c r="L26" s="375"/>
      <c r="M26" s="375"/>
      <c r="N26" s="375"/>
      <c r="O26" s="375"/>
      <c r="P26" s="375"/>
      <c r="Q26" s="375"/>
      <c r="R26" s="375"/>
    </row>
    <row r="27" spans="1:18" ht="43.5" customHeight="1">
      <c r="A27" s="363"/>
      <c r="B27" s="359"/>
      <c r="C27" s="359"/>
      <c r="D27" s="359"/>
      <c r="E27" s="359"/>
      <c r="F27" s="375"/>
      <c r="G27" s="375"/>
      <c r="H27" s="375"/>
      <c r="I27" s="375"/>
      <c r="J27" s="375"/>
      <c r="K27" s="375"/>
      <c r="L27" s="375"/>
      <c r="M27" s="375"/>
      <c r="N27" s="375"/>
      <c r="O27" s="375"/>
      <c r="P27" s="375"/>
      <c r="Q27" s="375"/>
      <c r="R27" s="375"/>
    </row>
    <row r="28" spans="1:18" ht="72" customHeight="1">
      <c r="A28" s="363"/>
      <c r="B28" s="359"/>
      <c r="C28" s="359"/>
      <c r="D28" s="359"/>
      <c r="E28" s="359"/>
      <c r="F28" s="375"/>
      <c r="G28" s="375"/>
      <c r="H28" s="375"/>
      <c r="I28" s="375"/>
      <c r="J28" s="375"/>
      <c r="K28" s="375"/>
      <c r="L28" s="375"/>
      <c r="M28" s="375"/>
      <c r="N28" s="375"/>
      <c r="O28" s="375"/>
      <c r="P28" s="375"/>
      <c r="Q28" s="375"/>
      <c r="R28" s="375"/>
    </row>
    <row r="29" spans="1:18" ht="39.950000000000003" customHeight="1">
      <c r="A29" s="363"/>
      <c r="B29" s="359" t="s">
        <v>34</v>
      </c>
      <c r="C29" s="359"/>
      <c r="D29" s="359"/>
      <c r="E29" s="359"/>
      <c r="F29" s="374" t="s">
        <v>56</v>
      </c>
      <c r="G29" s="375"/>
      <c r="H29" s="375"/>
      <c r="I29" s="375"/>
      <c r="J29" s="375"/>
      <c r="K29" s="375"/>
      <c r="L29" s="375"/>
      <c r="M29" s="375"/>
      <c r="N29" s="375"/>
      <c r="O29" s="375"/>
      <c r="P29" s="375"/>
      <c r="Q29" s="375"/>
      <c r="R29" s="375"/>
    </row>
    <row r="30" spans="1:18" ht="39.950000000000003" customHeight="1">
      <c r="A30" s="363"/>
      <c r="B30" s="359"/>
      <c r="C30" s="359"/>
      <c r="D30" s="359"/>
      <c r="E30" s="359"/>
      <c r="F30" s="375"/>
      <c r="G30" s="375"/>
      <c r="H30" s="375"/>
      <c r="I30" s="375"/>
      <c r="J30" s="375"/>
      <c r="K30" s="375"/>
      <c r="L30" s="375"/>
      <c r="M30" s="375"/>
      <c r="N30" s="375"/>
      <c r="O30" s="375"/>
      <c r="P30" s="375"/>
      <c r="Q30" s="375"/>
      <c r="R30" s="375"/>
    </row>
    <row r="31" spans="1:18" ht="39.950000000000003" customHeight="1">
      <c r="A31" s="363"/>
      <c r="B31" s="359"/>
      <c r="C31" s="359"/>
      <c r="D31" s="359"/>
      <c r="E31" s="359"/>
      <c r="F31" s="375"/>
      <c r="G31" s="375"/>
      <c r="H31" s="375"/>
      <c r="I31" s="375"/>
      <c r="J31" s="375"/>
      <c r="K31" s="375"/>
      <c r="L31" s="375"/>
      <c r="M31" s="375"/>
      <c r="N31" s="375"/>
      <c r="O31" s="375"/>
      <c r="P31" s="375"/>
      <c r="Q31" s="375"/>
      <c r="R31" s="375"/>
    </row>
    <row r="32" spans="1:18" ht="21.95" customHeight="1">
      <c r="A32" s="363"/>
      <c r="B32" s="359"/>
      <c r="C32" s="359"/>
      <c r="D32" s="359"/>
      <c r="E32" s="359"/>
      <c r="F32" s="375"/>
      <c r="G32" s="375"/>
      <c r="H32" s="375"/>
      <c r="I32" s="375"/>
      <c r="J32" s="375"/>
      <c r="K32" s="375"/>
      <c r="L32" s="375"/>
      <c r="M32" s="375"/>
      <c r="N32" s="375"/>
      <c r="O32" s="375"/>
      <c r="P32" s="375"/>
      <c r="Q32" s="375"/>
      <c r="R32" s="375"/>
    </row>
    <row r="33" spans="1:18" ht="9.9499999999999993" customHeight="1"/>
    <row r="34" spans="1:18" ht="20.100000000000001" customHeight="1">
      <c r="A34" s="6" t="s">
        <v>36</v>
      </c>
    </row>
    <row r="35" spans="1:18" ht="20.100000000000001" customHeight="1">
      <c r="A35" s="6" t="s">
        <v>37</v>
      </c>
    </row>
    <row r="36" spans="1:18" ht="30" customHeight="1">
      <c r="A36" s="378" t="s">
        <v>38</v>
      </c>
      <c r="B36" s="378"/>
      <c r="C36" s="378"/>
      <c r="D36" s="378"/>
      <c r="E36" s="378"/>
      <c r="F36" s="378"/>
      <c r="G36" s="378"/>
      <c r="H36" s="378"/>
      <c r="I36" s="378"/>
      <c r="J36" s="378"/>
      <c r="K36" s="378"/>
      <c r="L36" s="378"/>
      <c r="M36" s="378"/>
      <c r="N36" s="378"/>
      <c r="O36" s="378"/>
      <c r="P36" s="378"/>
      <c r="Q36" s="378"/>
      <c r="R36" s="378"/>
    </row>
    <row r="37" spans="1:18" ht="20.100000000000001" customHeight="1">
      <c r="A37" s="6" t="s">
        <v>39</v>
      </c>
    </row>
    <row r="38" spans="1:18" ht="20.100000000000001" customHeight="1">
      <c r="A38" s="378" t="s">
        <v>40</v>
      </c>
      <c r="B38" s="378"/>
      <c r="C38" s="378"/>
      <c r="D38" s="378"/>
      <c r="E38" s="378"/>
      <c r="F38" s="378"/>
      <c r="G38" s="378"/>
      <c r="H38" s="378"/>
      <c r="I38" s="378"/>
      <c r="J38" s="378"/>
      <c r="K38" s="378"/>
      <c r="L38" s="378"/>
      <c r="M38" s="378"/>
      <c r="N38" s="378"/>
      <c r="O38" s="378"/>
      <c r="P38" s="378"/>
      <c r="Q38" s="378"/>
      <c r="R38" s="378"/>
    </row>
    <row r="39" spans="1:18" ht="30" customHeight="1">
      <c r="A39" s="378" t="s">
        <v>41</v>
      </c>
      <c r="B39" s="378"/>
      <c r="C39" s="378"/>
      <c r="D39" s="378"/>
      <c r="E39" s="378"/>
      <c r="F39" s="378"/>
      <c r="G39" s="378"/>
      <c r="H39" s="378"/>
      <c r="I39" s="378"/>
      <c r="J39" s="378"/>
      <c r="K39" s="378"/>
      <c r="L39" s="378"/>
      <c r="M39" s="378"/>
      <c r="N39" s="378"/>
      <c r="O39" s="378"/>
      <c r="P39" s="378"/>
      <c r="Q39" s="378"/>
      <c r="R39" s="378"/>
    </row>
    <row r="40" spans="1:18" ht="20.100000000000001" customHeight="1">
      <c r="A40" s="15" t="s">
        <v>42</v>
      </c>
      <c r="B40" s="16"/>
      <c r="C40" s="16"/>
      <c r="D40" s="16"/>
      <c r="E40" s="16"/>
      <c r="F40" s="16"/>
      <c r="G40" s="16"/>
      <c r="H40" s="16"/>
      <c r="I40" s="16"/>
      <c r="J40" s="16"/>
      <c r="K40" s="16"/>
      <c r="L40" s="16"/>
      <c r="M40" s="16"/>
      <c r="N40" s="16"/>
      <c r="O40" s="16"/>
      <c r="P40" s="16"/>
      <c r="Q40" s="16"/>
      <c r="R40" s="16"/>
    </row>
    <row r="41" spans="1:18" ht="30" customHeight="1">
      <c r="A41" s="378" t="s">
        <v>43</v>
      </c>
      <c r="B41" s="378"/>
      <c r="C41" s="378"/>
      <c r="D41" s="378"/>
      <c r="E41" s="378"/>
      <c r="F41" s="378"/>
      <c r="G41" s="378"/>
      <c r="H41" s="378"/>
      <c r="I41" s="378"/>
      <c r="J41" s="378"/>
      <c r="K41" s="378"/>
      <c r="L41" s="378"/>
      <c r="M41" s="378"/>
      <c r="N41" s="378"/>
      <c r="O41" s="378"/>
      <c r="P41" s="378"/>
      <c r="Q41" s="378"/>
      <c r="R41" s="378"/>
    </row>
    <row r="42" spans="1:18" ht="9.9499999999999993" customHeight="1"/>
    <row r="43" spans="1:18" ht="20.100000000000001" customHeight="1">
      <c r="A43" s="6" t="s">
        <v>44</v>
      </c>
    </row>
    <row r="44" spans="1:18" ht="20.100000000000001" customHeight="1">
      <c r="A44" s="6" t="s">
        <v>45</v>
      </c>
    </row>
    <row r="45" spans="1:18" ht="9.9499999999999993" customHeight="1"/>
    <row r="46" spans="1:18" ht="20.100000000000001" customHeight="1">
      <c r="A46" s="6" t="s">
        <v>46</v>
      </c>
    </row>
    <row r="47" spans="1:18" ht="30" customHeight="1">
      <c r="A47" s="378" t="s">
        <v>47</v>
      </c>
      <c r="B47" s="378"/>
      <c r="C47" s="378"/>
      <c r="D47" s="378"/>
      <c r="E47" s="378"/>
      <c r="F47" s="378"/>
      <c r="G47" s="378"/>
      <c r="H47" s="378"/>
      <c r="I47" s="378"/>
      <c r="J47" s="378"/>
      <c r="K47" s="378"/>
      <c r="L47" s="378"/>
      <c r="M47" s="378"/>
      <c r="N47" s="378"/>
      <c r="O47" s="378"/>
      <c r="P47" s="378"/>
      <c r="Q47" s="378"/>
      <c r="R47" s="378"/>
    </row>
  </sheetData>
  <mergeCells count="70">
    <mergeCell ref="A36:R36"/>
    <mergeCell ref="A38:R38"/>
    <mergeCell ref="A39:R39"/>
    <mergeCell ref="A41:R41"/>
    <mergeCell ref="A47:R47"/>
    <mergeCell ref="A10:A21"/>
    <mergeCell ref="B10:E15"/>
    <mergeCell ref="F10:I11"/>
    <mergeCell ref="J10:M10"/>
    <mergeCell ref="N10:Q10"/>
    <mergeCell ref="B16:E21"/>
    <mergeCell ref="F16:I17"/>
    <mergeCell ref="J16:M16"/>
    <mergeCell ref="N16:Q16"/>
    <mergeCell ref="J17:M17"/>
    <mergeCell ref="N17:Q17"/>
    <mergeCell ref="F18:I19"/>
    <mergeCell ref="J18:M18"/>
    <mergeCell ref="N18:Q18"/>
    <mergeCell ref="J19:M19"/>
    <mergeCell ref="N19:Q19"/>
    <mergeCell ref="A22:A23"/>
    <mergeCell ref="B22:E22"/>
    <mergeCell ref="F22:Q22"/>
    <mergeCell ref="B23:E23"/>
    <mergeCell ref="F23:Q23"/>
    <mergeCell ref="A24:A32"/>
    <mergeCell ref="B24:E28"/>
    <mergeCell ref="F24:R28"/>
    <mergeCell ref="B29:E32"/>
    <mergeCell ref="F29:R32"/>
    <mergeCell ref="F20:I21"/>
    <mergeCell ref="J20:M20"/>
    <mergeCell ref="N20:Q20"/>
    <mergeCell ref="J21:M21"/>
    <mergeCell ref="N21:Q21"/>
    <mergeCell ref="F14:I15"/>
    <mergeCell ref="J14:M14"/>
    <mergeCell ref="N14:Q14"/>
    <mergeCell ref="J15:M15"/>
    <mergeCell ref="B9:C9"/>
    <mergeCell ref="I9:K9"/>
    <mergeCell ref="L9:M9"/>
    <mergeCell ref="J11:M11"/>
    <mergeCell ref="N11:Q11"/>
    <mergeCell ref="F12:I13"/>
    <mergeCell ref="J12:M12"/>
    <mergeCell ref="N12:Q12"/>
    <mergeCell ref="J13:M13"/>
    <mergeCell ref="N13:Q13"/>
    <mergeCell ref="N15:Q15"/>
    <mergeCell ref="A5:A6"/>
    <mergeCell ref="B5:E5"/>
    <mergeCell ref="F5:R5"/>
    <mergeCell ref="B6:E6"/>
    <mergeCell ref="G6:I6"/>
    <mergeCell ref="J6:R6"/>
    <mergeCell ref="A7:A8"/>
    <mergeCell ref="B7:E7"/>
    <mergeCell ref="F7:R7"/>
    <mergeCell ref="B8:E8"/>
    <mergeCell ref="F8:R8"/>
    <mergeCell ref="A1:R1"/>
    <mergeCell ref="L2:R2"/>
    <mergeCell ref="A3:A4"/>
    <mergeCell ref="B3:E3"/>
    <mergeCell ref="F3:R3"/>
    <mergeCell ref="B4:E4"/>
    <mergeCell ref="G4:I4"/>
    <mergeCell ref="J4:R4"/>
  </mergeCells>
  <phoneticPr fontId="2"/>
  <printOptions horizontalCentered="1"/>
  <pageMargins left="0.31496062992125984" right="0.31496062992125984" top="0.74803149606299213" bottom="0.74803149606299213" header="0.31496062992125984" footer="0.31496062992125984"/>
  <pageSetup paperSize="9" scale="75" fitToHeight="0" orientation="portrait" r:id="rId1"/>
  <headerFooter>
    <oddHeader>&amp;L&amp;"ＭＳ ゴシック,標準"別記様式７</oddHeader>
  </headerFooter>
  <rowBreaks count="1" manualBreakCount="1">
    <brk id="33"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8"/>
  <sheetViews>
    <sheetView view="pageBreakPreview" zoomScale="90" zoomScaleNormal="100" zoomScaleSheetLayoutView="90" workbookViewId="0">
      <selection activeCell="F29" sqref="F29:R33"/>
    </sheetView>
  </sheetViews>
  <sheetFormatPr defaultColWidth="9" defaultRowHeight="13.5"/>
  <cols>
    <col min="1" max="1" width="14.625" style="6" customWidth="1"/>
    <col min="2" max="3" width="4.125" style="6" customWidth="1"/>
    <col min="4" max="4" width="4.125" style="7" customWidth="1"/>
    <col min="5" max="5" width="4.125" style="6" customWidth="1"/>
    <col min="6" max="6" width="4.125" style="7" customWidth="1"/>
    <col min="7" max="7" width="4.125" style="6" customWidth="1"/>
    <col min="8" max="9" width="4.125" style="7" customWidth="1"/>
    <col min="10" max="12" width="4.125" style="6" customWidth="1"/>
    <col min="13" max="13" width="4.125" style="7" customWidth="1"/>
    <col min="14" max="14" width="4.125" style="6" customWidth="1"/>
    <col min="15" max="15" width="4.125" style="7" customWidth="1"/>
    <col min="16" max="16" width="4.125" style="6" customWidth="1"/>
    <col min="17" max="18" width="4.125" style="7" customWidth="1"/>
    <col min="19" max="19" width="5.625" style="6" customWidth="1"/>
    <col min="20" max="20" width="9.625" style="6" customWidth="1"/>
    <col min="21" max="16384" width="9" style="6"/>
  </cols>
  <sheetData>
    <row r="1" spans="1:19" ht="24.95" customHeight="1">
      <c r="A1" s="356" t="s">
        <v>8</v>
      </c>
      <c r="B1" s="356"/>
      <c r="C1" s="356"/>
      <c r="D1" s="356"/>
      <c r="E1" s="356"/>
      <c r="F1" s="356"/>
      <c r="G1" s="356"/>
      <c r="H1" s="356"/>
      <c r="I1" s="356"/>
      <c r="J1" s="356"/>
      <c r="K1" s="356"/>
      <c r="L1" s="356"/>
      <c r="M1" s="356"/>
      <c r="N1" s="356"/>
      <c r="O1" s="356"/>
      <c r="P1" s="356"/>
      <c r="Q1" s="356"/>
      <c r="R1" s="356"/>
    </row>
    <row r="2" spans="1:19" ht="24.95" customHeight="1">
      <c r="K2" s="381" t="s">
        <v>216</v>
      </c>
      <c r="L2" s="381"/>
      <c r="M2" s="381"/>
      <c r="N2" s="381"/>
      <c r="O2" s="381"/>
      <c r="P2" s="381"/>
      <c r="Q2" s="381"/>
      <c r="R2" s="381"/>
    </row>
    <row r="3" spans="1:19" ht="21.95" customHeight="1">
      <c r="A3" s="358" t="s">
        <v>9</v>
      </c>
      <c r="B3" s="359" t="s">
        <v>10</v>
      </c>
      <c r="C3" s="359"/>
      <c r="D3" s="359"/>
      <c r="E3" s="359"/>
      <c r="F3" s="379"/>
      <c r="G3" s="367"/>
      <c r="H3" s="367"/>
      <c r="I3" s="367"/>
      <c r="J3" s="367"/>
      <c r="K3" s="367"/>
      <c r="L3" s="367"/>
      <c r="M3" s="367"/>
      <c r="N3" s="367"/>
      <c r="O3" s="367"/>
      <c r="P3" s="367"/>
      <c r="Q3" s="367"/>
      <c r="R3" s="380"/>
    </row>
    <row r="4" spans="1:19" ht="21.95" customHeight="1">
      <c r="A4" s="358"/>
      <c r="B4" s="359" t="s">
        <v>11</v>
      </c>
      <c r="C4" s="359"/>
      <c r="D4" s="359"/>
      <c r="E4" s="359"/>
      <c r="F4" s="9" t="s">
        <v>12</v>
      </c>
      <c r="G4" s="367"/>
      <c r="H4" s="367"/>
      <c r="I4" s="367"/>
      <c r="J4" s="367"/>
      <c r="K4" s="367"/>
      <c r="L4" s="367"/>
      <c r="M4" s="367"/>
      <c r="N4" s="367"/>
      <c r="O4" s="367"/>
      <c r="P4" s="367"/>
      <c r="Q4" s="367"/>
      <c r="R4" s="380"/>
    </row>
    <row r="5" spans="1:19" ht="21.95" customHeight="1">
      <c r="A5" s="363" t="s">
        <v>13</v>
      </c>
      <c r="B5" s="359" t="s">
        <v>14</v>
      </c>
      <c r="C5" s="359"/>
      <c r="D5" s="359"/>
      <c r="E5" s="359"/>
      <c r="F5" s="379"/>
      <c r="G5" s="367"/>
      <c r="H5" s="367"/>
      <c r="I5" s="367"/>
      <c r="J5" s="367"/>
      <c r="K5" s="367"/>
      <c r="L5" s="367"/>
      <c r="M5" s="367"/>
      <c r="N5" s="367"/>
      <c r="O5" s="367"/>
      <c r="P5" s="367"/>
      <c r="Q5" s="367"/>
      <c r="R5" s="380"/>
    </row>
    <row r="6" spans="1:19" ht="21.95" customHeight="1">
      <c r="A6" s="358"/>
      <c r="B6" s="359" t="s">
        <v>11</v>
      </c>
      <c r="C6" s="359"/>
      <c r="D6" s="359"/>
      <c r="E6" s="359"/>
      <c r="F6" s="9" t="s">
        <v>12</v>
      </c>
      <c r="G6" s="367"/>
      <c r="H6" s="367"/>
      <c r="I6" s="367"/>
      <c r="J6" s="367"/>
      <c r="K6" s="367"/>
      <c r="L6" s="367"/>
      <c r="M6" s="367"/>
      <c r="N6" s="367"/>
      <c r="O6" s="367"/>
      <c r="P6" s="367"/>
      <c r="Q6" s="367"/>
      <c r="R6" s="380"/>
    </row>
    <row r="7" spans="1:19" ht="21.95" customHeight="1">
      <c r="A7" s="358" t="s">
        <v>15</v>
      </c>
      <c r="B7" s="359" t="s">
        <v>16</v>
      </c>
      <c r="C7" s="359"/>
      <c r="D7" s="359"/>
      <c r="E7" s="359"/>
      <c r="F7" s="379"/>
      <c r="G7" s="367"/>
      <c r="H7" s="367"/>
      <c r="I7" s="367"/>
      <c r="J7" s="367"/>
      <c r="K7" s="367"/>
      <c r="L7" s="367"/>
      <c r="M7" s="367"/>
      <c r="N7" s="367"/>
      <c r="O7" s="367"/>
      <c r="P7" s="367"/>
      <c r="Q7" s="367"/>
      <c r="R7" s="380"/>
    </row>
    <row r="8" spans="1:19" ht="21.95" customHeight="1">
      <c r="A8" s="358"/>
      <c r="B8" s="359" t="s">
        <v>17</v>
      </c>
      <c r="C8" s="359"/>
      <c r="D8" s="359"/>
      <c r="E8" s="359"/>
      <c r="F8" s="379"/>
      <c r="G8" s="367"/>
      <c r="H8" s="367"/>
      <c r="I8" s="367"/>
      <c r="J8" s="367"/>
      <c r="K8" s="367"/>
      <c r="L8" s="367"/>
      <c r="M8" s="367"/>
      <c r="N8" s="367"/>
      <c r="O8" s="367"/>
      <c r="P8" s="367"/>
      <c r="Q8" s="367"/>
      <c r="R8" s="380"/>
    </row>
    <row r="9" spans="1:19" ht="21.95" customHeight="1">
      <c r="A9" s="10" t="s">
        <v>18</v>
      </c>
      <c r="B9" s="379"/>
      <c r="C9" s="367"/>
      <c r="D9" s="11" t="s">
        <v>19</v>
      </c>
      <c r="E9" s="12"/>
      <c r="F9" s="11" t="s">
        <v>20</v>
      </c>
      <c r="G9" s="12"/>
      <c r="H9" s="11" t="s">
        <v>21</v>
      </c>
      <c r="I9" s="367" t="s">
        <v>22</v>
      </c>
      <c r="J9" s="367"/>
      <c r="K9" s="367"/>
      <c r="L9" s="367"/>
      <c r="M9" s="367"/>
      <c r="N9" s="11" t="s">
        <v>19</v>
      </c>
      <c r="O9" s="12"/>
      <c r="P9" s="11" t="s">
        <v>20</v>
      </c>
      <c r="Q9" s="12"/>
      <c r="R9" s="13" t="s">
        <v>21</v>
      </c>
    </row>
    <row r="10" spans="1:19" ht="21.95" customHeight="1">
      <c r="A10" s="358" t="s">
        <v>23</v>
      </c>
      <c r="B10" s="359" t="s">
        <v>24</v>
      </c>
      <c r="C10" s="359"/>
      <c r="D10" s="359"/>
      <c r="E10" s="359"/>
      <c r="F10" s="359" t="s">
        <v>7</v>
      </c>
      <c r="G10" s="359"/>
      <c r="H10" s="359"/>
      <c r="I10" s="359"/>
      <c r="J10" s="364" t="s">
        <v>25</v>
      </c>
      <c r="K10" s="364"/>
      <c r="L10" s="364"/>
      <c r="M10" s="364"/>
      <c r="N10" s="376"/>
      <c r="O10" s="377"/>
      <c r="P10" s="377"/>
      <c r="Q10" s="377"/>
      <c r="R10" s="13" t="s">
        <v>26</v>
      </c>
      <c r="S10" s="14"/>
    </row>
    <row r="11" spans="1:19" ht="21.95" customHeight="1">
      <c r="A11" s="358"/>
      <c r="B11" s="359"/>
      <c r="C11" s="359"/>
      <c r="D11" s="359"/>
      <c r="E11" s="359"/>
      <c r="F11" s="359"/>
      <c r="G11" s="359"/>
      <c r="H11" s="359"/>
      <c r="I11" s="359"/>
      <c r="J11" s="359" t="s">
        <v>27</v>
      </c>
      <c r="K11" s="359"/>
      <c r="L11" s="359"/>
      <c r="M11" s="359"/>
      <c r="N11" s="376"/>
      <c r="O11" s="377"/>
      <c r="P11" s="377"/>
      <c r="Q11" s="377"/>
      <c r="R11" s="13" t="s">
        <v>26</v>
      </c>
      <c r="S11" s="14"/>
    </row>
    <row r="12" spans="1:19" ht="21.95" customHeight="1">
      <c r="A12" s="358"/>
      <c r="B12" s="359"/>
      <c r="C12" s="359"/>
      <c r="D12" s="359"/>
      <c r="E12" s="359"/>
      <c r="F12" s="368" t="s">
        <v>28</v>
      </c>
      <c r="G12" s="369"/>
      <c r="H12" s="369"/>
      <c r="I12" s="370"/>
      <c r="J12" s="364" t="s">
        <v>25</v>
      </c>
      <c r="K12" s="364"/>
      <c r="L12" s="364"/>
      <c r="M12" s="364"/>
      <c r="N12" s="379"/>
      <c r="O12" s="367"/>
      <c r="P12" s="367"/>
      <c r="Q12" s="367"/>
      <c r="R12" s="13" t="s">
        <v>26</v>
      </c>
      <c r="S12" s="14"/>
    </row>
    <row r="13" spans="1:19" ht="21.95" customHeight="1">
      <c r="A13" s="358"/>
      <c r="B13" s="359"/>
      <c r="C13" s="359"/>
      <c r="D13" s="359"/>
      <c r="E13" s="359"/>
      <c r="F13" s="371"/>
      <c r="G13" s="372"/>
      <c r="H13" s="372"/>
      <c r="I13" s="373"/>
      <c r="J13" s="359" t="s">
        <v>27</v>
      </c>
      <c r="K13" s="359"/>
      <c r="L13" s="359"/>
      <c r="M13" s="359"/>
      <c r="N13" s="379"/>
      <c r="O13" s="367"/>
      <c r="P13" s="367"/>
      <c r="Q13" s="367"/>
      <c r="R13" s="13" t="s">
        <v>26</v>
      </c>
      <c r="S13" s="14"/>
    </row>
    <row r="14" spans="1:19" ht="21.95" customHeight="1">
      <c r="A14" s="358"/>
      <c r="B14" s="359"/>
      <c r="C14" s="359"/>
      <c r="D14" s="359"/>
      <c r="E14" s="359"/>
      <c r="F14" s="359" t="s">
        <v>29</v>
      </c>
      <c r="G14" s="359"/>
      <c r="H14" s="359"/>
      <c r="I14" s="359"/>
      <c r="J14" s="364" t="s">
        <v>25</v>
      </c>
      <c r="K14" s="364"/>
      <c r="L14" s="364"/>
      <c r="M14" s="364"/>
      <c r="N14" s="376"/>
      <c r="O14" s="377"/>
      <c r="P14" s="377"/>
      <c r="Q14" s="377"/>
      <c r="R14" s="13" t="s">
        <v>26</v>
      </c>
      <c r="S14" s="14"/>
    </row>
    <row r="15" spans="1:19" ht="21.95" customHeight="1">
      <c r="A15" s="358"/>
      <c r="B15" s="359"/>
      <c r="C15" s="359"/>
      <c r="D15" s="359"/>
      <c r="E15" s="359"/>
      <c r="F15" s="359"/>
      <c r="G15" s="359"/>
      <c r="H15" s="359"/>
      <c r="I15" s="359"/>
      <c r="J15" s="359" t="s">
        <v>27</v>
      </c>
      <c r="K15" s="359"/>
      <c r="L15" s="359"/>
      <c r="M15" s="359"/>
      <c r="N15" s="376"/>
      <c r="O15" s="377"/>
      <c r="P15" s="377"/>
      <c r="Q15" s="377"/>
      <c r="R15" s="13" t="s">
        <v>26</v>
      </c>
      <c r="S15" s="14"/>
    </row>
    <row r="16" spans="1:19" ht="21.95" customHeight="1">
      <c r="A16" s="358"/>
      <c r="B16" s="359" t="s">
        <v>30</v>
      </c>
      <c r="C16" s="359"/>
      <c r="D16" s="359"/>
      <c r="E16" s="359"/>
      <c r="F16" s="359" t="s">
        <v>7</v>
      </c>
      <c r="G16" s="359"/>
      <c r="H16" s="359"/>
      <c r="I16" s="359"/>
      <c r="J16" s="364" t="s">
        <v>25</v>
      </c>
      <c r="K16" s="364"/>
      <c r="L16" s="364"/>
      <c r="M16" s="364"/>
      <c r="N16" s="376"/>
      <c r="O16" s="377"/>
      <c r="P16" s="377"/>
      <c r="Q16" s="377"/>
      <c r="R16" s="13" t="s">
        <v>26</v>
      </c>
      <c r="S16" s="14"/>
    </row>
    <row r="17" spans="1:18" ht="21.95" customHeight="1">
      <c r="A17" s="358"/>
      <c r="B17" s="359"/>
      <c r="C17" s="359"/>
      <c r="D17" s="359"/>
      <c r="E17" s="359"/>
      <c r="F17" s="359"/>
      <c r="G17" s="359"/>
      <c r="H17" s="359"/>
      <c r="I17" s="359"/>
      <c r="J17" s="359" t="s">
        <v>27</v>
      </c>
      <c r="K17" s="359"/>
      <c r="L17" s="359"/>
      <c r="M17" s="359"/>
      <c r="N17" s="376"/>
      <c r="O17" s="377"/>
      <c r="P17" s="377"/>
      <c r="Q17" s="377"/>
      <c r="R17" s="13" t="s">
        <v>26</v>
      </c>
    </row>
    <row r="18" spans="1:18" ht="21.95" customHeight="1">
      <c r="A18" s="358"/>
      <c r="B18" s="359"/>
      <c r="C18" s="359"/>
      <c r="D18" s="359"/>
      <c r="E18" s="359"/>
      <c r="F18" s="368" t="s">
        <v>28</v>
      </c>
      <c r="G18" s="369"/>
      <c r="H18" s="369"/>
      <c r="I18" s="370"/>
      <c r="J18" s="364" t="s">
        <v>25</v>
      </c>
      <c r="K18" s="364"/>
      <c r="L18" s="364"/>
      <c r="M18" s="364"/>
      <c r="N18" s="379"/>
      <c r="O18" s="367"/>
      <c r="P18" s="367"/>
      <c r="Q18" s="367"/>
      <c r="R18" s="13" t="s">
        <v>26</v>
      </c>
    </row>
    <row r="19" spans="1:18" ht="21.95" customHeight="1">
      <c r="A19" s="358"/>
      <c r="B19" s="359"/>
      <c r="C19" s="359"/>
      <c r="D19" s="359"/>
      <c r="E19" s="359"/>
      <c r="F19" s="371"/>
      <c r="G19" s="372"/>
      <c r="H19" s="372"/>
      <c r="I19" s="373"/>
      <c r="J19" s="359" t="s">
        <v>27</v>
      </c>
      <c r="K19" s="359"/>
      <c r="L19" s="359"/>
      <c r="M19" s="359"/>
      <c r="N19" s="379"/>
      <c r="O19" s="367"/>
      <c r="P19" s="367"/>
      <c r="Q19" s="367"/>
      <c r="R19" s="13" t="s">
        <v>26</v>
      </c>
    </row>
    <row r="20" spans="1:18" ht="21.95" customHeight="1">
      <c r="A20" s="358"/>
      <c r="B20" s="359"/>
      <c r="C20" s="359"/>
      <c r="D20" s="359"/>
      <c r="E20" s="359"/>
      <c r="F20" s="359" t="s">
        <v>29</v>
      </c>
      <c r="G20" s="359"/>
      <c r="H20" s="359"/>
      <c r="I20" s="359"/>
      <c r="J20" s="364" t="s">
        <v>25</v>
      </c>
      <c r="K20" s="364"/>
      <c r="L20" s="364"/>
      <c r="M20" s="364"/>
      <c r="N20" s="376"/>
      <c r="O20" s="377"/>
      <c r="P20" s="377"/>
      <c r="Q20" s="377"/>
      <c r="R20" s="13" t="s">
        <v>26</v>
      </c>
    </row>
    <row r="21" spans="1:18" ht="21.95" customHeight="1">
      <c r="A21" s="358"/>
      <c r="B21" s="359"/>
      <c r="C21" s="359"/>
      <c r="D21" s="359"/>
      <c r="E21" s="359"/>
      <c r="F21" s="359"/>
      <c r="G21" s="359"/>
      <c r="H21" s="359"/>
      <c r="I21" s="359"/>
      <c r="J21" s="359" t="s">
        <v>27</v>
      </c>
      <c r="K21" s="359"/>
      <c r="L21" s="359"/>
      <c r="M21" s="359"/>
      <c r="N21" s="376"/>
      <c r="O21" s="377"/>
      <c r="P21" s="377"/>
      <c r="Q21" s="377"/>
      <c r="R21" s="13" t="s">
        <v>26</v>
      </c>
    </row>
    <row r="22" spans="1:18" ht="21.95" customHeight="1">
      <c r="A22" s="363" t="s">
        <v>31</v>
      </c>
      <c r="B22" s="359" t="s">
        <v>32</v>
      </c>
      <c r="C22" s="359"/>
      <c r="D22" s="359"/>
      <c r="E22" s="359"/>
      <c r="F22" s="376">
        <f>'入力シート（２月分）'!G274+'入力シート（３月分）'!G274</f>
        <v>0</v>
      </c>
      <c r="G22" s="377"/>
      <c r="H22" s="377"/>
      <c r="I22" s="377"/>
      <c r="J22" s="377"/>
      <c r="K22" s="377"/>
      <c r="L22" s="377"/>
      <c r="M22" s="377"/>
      <c r="N22" s="377"/>
      <c r="O22" s="377"/>
      <c r="P22" s="377"/>
      <c r="Q22" s="377"/>
      <c r="R22" s="13" t="s">
        <v>33</v>
      </c>
    </row>
    <row r="23" spans="1:18" ht="21.95" customHeight="1">
      <c r="A23" s="363"/>
      <c r="B23" s="359" t="s">
        <v>34</v>
      </c>
      <c r="C23" s="359"/>
      <c r="D23" s="359"/>
      <c r="E23" s="359"/>
      <c r="F23" s="376"/>
      <c r="G23" s="377"/>
      <c r="H23" s="377"/>
      <c r="I23" s="377"/>
      <c r="J23" s="377"/>
      <c r="K23" s="377"/>
      <c r="L23" s="377"/>
      <c r="M23" s="377"/>
      <c r="N23" s="377"/>
      <c r="O23" s="377"/>
      <c r="P23" s="377"/>
      <c r="Q23" s="377"/>
      <c r="R23" s="13" t="s">
        <v>33</v>
      </c>
    </row>
    <row r="24" spans="1:18" ht="21.95" customHeight="1">
      <c r="A24" s="363" t="s">
        <v>35</v>
      </c>
      <c r="B24" s="359" t="s">
        <v>32</v>
      </c>
      <c r="C24" s="359"/>
      <c r="D24" s="359"/>
      <c r="E24" s="359"/>
      <c r="F24" s="382" t="s">
        <v>94</v>
      </c>
      <c r="G24" s="383"/>
      <c r="H24" s="383"/>
      <c r="I24" s="383"/>
      <c r="J24" s="383"/>
      <c r="K24" s="383"/>
      <c r="L24" s="383"/>
      <c r="M24" s="383"/>
      <c r="N24" s="383"/>
      <c r="O24" s="383"/>
      <c r="P24" s="383"/>
      <c r="Q24" s="383"/>
      <c r="R24" s="384"/>
    </row>
    <row r="25" spans="1:18" ht="21.95" customHeight="1">
      <c r="A25" s="363"/>
      <c r="B25" s="359"/>
      <c r="C25" s="359"/>
      <c r="D25" s="359"/>
      <c r="E25" s="359"/>
      <c r="F25" s="385"/>
      <c r="G25" s="386"/>
      <c r="H25" s="386"/>
      <c r="I25" s="386"/>
      <c r="J25" s="386"/>
      <c r="K25" s="386"/>
      <c r="L25" s="386"/>
      <c r="M25" s="386"/>
      <c r="N25" s="386"/>
      <c r="O25" s="386"/>
      <c r="P25" s="386"/>
      <c r="Q25" s="386"/>
      <c r="R25" s="387"/>
    </row>
    <row r="26" spans="1:18" ht="21.95" customHeight="1">
      <c r="A26" s="363"/>
      <c r="B26" s="359"/>
      <c r="C26" s="359"/>
      <c r="D26" s="359"/>
      <c r="E26" s="359"/>
      <c r="F26" s="385"/>
      <c r="G26" s="386"/>
      <c r="H26" s="386"/>
      <c r="I26" s="386"/>
      <c r="J26" s="386"/>
      <c r="K26" s="386"/>
      <c r="L26" s="386"/>
      <c r="M26" s="386"/>
      <c r="N26" s="386"/>
      <c r="O26" s="386"/>
      <c r="P26" s="386"/>
      <c r="Q26" s="386"/>
      <c r="R26" s="387"/>
    </row>
    <row r="27" spans="1:18" ht="21.95" customHeight="1">
      <c r="A27" s="363"/>
      <c r="B27" s="359"/>
      <c r="C27" s="359"/>
      <c r="D27" s="359"/>
      <c r="E27" s="359"/>
      <c r="F27" s="385"/>
      <c r="G27" s="386"/>
      <c r="H27" s="386"/>
      <c r="I27" s="386"/>
      <c r="J27" s="386"/>
      <c r="K27" s="386"/>
      <c r="L27" s="386"/>
      <c r="M27" s="386"/>
      <c r="N27" s="386"/>
      <c r="O27" s="386"/>
      <c r="P27" s="386"/>
      <c r="Q27" s="386"/>
      <c r="R27" s="387"/>
    </row>
    <row r="28" spans="1:18" ht="21.95" customHeight="1">
      <c r="A28" s="363"/>
      <c r="B28" s="359"/>
      <c r="C28" s="359"/>
      <c r="D28" s="359"/>
      <c r="E28" s="359"/>
      <c r="F28" s="388"/>
      <c r="G28" s="389"/>
      <c r="H28" s="389"/>
      <c r="I28" s="389"/>
      <c r="J28" s="389"/>
      <c r="K28" s="389"/>
      <c r="L28" s="389"/>
      <c r="M28" s="389"/>
      <c r="N28" s="389"/>
      <c r="O28" s="389"/>
      <c r="P28" s="389"/>
      <c r="Q28" s="389"/>
      <c r="R28" s="390"/>
    </row>
    <row r="29" spans="1:18" ht="21.95" customHeight="1">
      <c r="A29" s="363"/>
      <c r="B29" s="359" t="s">
        <v>34</v>
      </c>
      <c r="C29" s="359"/>
      <c r="D29" s="359"/>
      <c r="E29" s="359"/>
      <c r="F29" s="391"/>
      <c r="G29" s="391"/>
      <c r="H29" s="391"/>
      <c r="I29" s="391"/>
      <c r="J29" s="391"/>
      <c r="K29" s="391"/>
      <c r="L29" s="391"/>
      <c r="M29" s="391"/>
      <c r="N29" s="391"/>
      <c r="O29" s="391"/>
      <c r="P29" s="391"/>
      <c r="Q29" s="391"/>
      <c r="R29" s="391"/>
    </row>
    <row r="30" spans="1:18" ht="21.95" customHeight="1">
      <c r="A30" s="363"/>
      <c r="B30" s="359"/>
      <c r="C30" s="359"/>
      <c r="D30" s="359"/>
      <c r="E30" s="359"/>
      <c r="F30" s="391"/>
      <c r="G30" s="391"/>
      <c r="H30" s="391"/>
      <c r="I30" s="391"/>
      <c r="J30" s="391"/>
      <c r="K30" s="391"/>
      <c r="L30" s="391"/>
      <c r="M30" s="391"/>
      <c r="N30" s="391"/>
      <c r="O30" s="391"/>
      <c r="P30" s="391"/>
      <c r="Q30" s="391"/>
      <c r="R30" s="391"/>
    </row>
    <row r="31" spans="1:18" ht="21.95" customHeight="1">
      <c r="A31" s="363"/>
      <c r="B31" s="359"/>
      <c r="C31" s="359"/>
      <c r="D31" s="359"/>
      <c r="E31" s="359"/>
      <c r="F31" s="391"/>
      <c r="G31" s="391"/>
      <c r="H31" s="391"/>
      <c r="I31" s="391"/>
      <c r="J31" s="391"/>
      <c r="K31" s="391"/>
      <c r="L31" s="391"/>
      <c r="M31" s="391"/>
      <c r="N31" s="391"/>
      <c r="O31" s="391"/>
      <c r="P31" s="391"/>
      <c r="Q31" s="391"/>
      <c r="R31" s="391"/>
    </row>
    <row r="32" spans="1:18" ht="21.95" customHeight="1">
      <c r="A32" s="363"/>
      <c r="B32" s="359"/>
      <c r="C32" s="359"/>
      <c r="D32" s="359"/>
      <c r="E32" s="359"/>
      <c r="F32" s="391"/>
      <c r="G32" s="391"/>
      <c r="H32" s="391"/>
      <c r="I32" s="391"/>
      <c r="J32" s="391"/>
      <c r="K32" s="391"/>
      <c r="L32" s="391"/>
      <c r="M32" s="391"/>
      <c r="N32" s="391"/>
      <c r="O32" s="391"/>
      <c r="P32" s="391"/>
      <c r="Q32" s="391"/>
      <c r="R32" s="391"/>
    </row>
    <row r="33" spans="1:18" ht="21.95" customHeight="1">
      <c r="A33" s="363"/>
      <c r="B33" s="359"/>
      <c r="C33" s="359"/>
      <c r="D33" s="359"/>
      <c r="E33" s="359"/>
      <c r="F33" s="391"/>
      <c r="G33" s="391"/>
      <c r="H33" s="391"/>
      <c r="I33" s="391"/>
      <c r="J33" s="391"/>
      <c r="K33" s="391"/>
      <c r="L33" s="391"/>
      <c r="M33" s="391"/>
      <c r="N33" s="391"/>
      <c r="O33" s="391"/>
      <c r="P33" s="391"/>
      <c r="Q33" s="391"/>
      <c r="R33" s="391"/>
    </row>
    <row r="34" spans="1:18" ht="9.9499999999999993" customHeight="1"/>
    <row r="35" spans="1:18" ht="20.100000000000001" customHeight="1">
      <c r="A35" s="6" t="s">
        <v>36</v>
      </c>
    </row>
    <row r="36" spans="1:18" ht="20.100000000000001" customHeight="1">
      <c r="A36" s="6" t="s">
        <v>37</v>
      </c>
    </row>
    <row r="37" spans="1:18" ht="30" customHeight="1">
      <c r="A37" s="378" t="s">
        <v>38</v>
      </c>
      <c r="B37" s="378"/>
      <c r="C37" s="378"/>
      <c r="D37" s="378"/>
      <c r="E37" s="378"/>
      <c r="F37" s="378"/>
      <c r="G37" s="378"/>
      <c r="H37" s="378"/>
      <c r="I37" s="378"/>
      <c r="J37" s="378"/>
      <c r="K37" s="378"/>
      <c r="L37" s="378"/>
      <c r="M37" s="378"/>
      <c r="N37" s="378"/>
      <c r="O37" s="378"/>
      <c r="P37" s="378"/>
      <c r="Q37" s="378"/>
      <c r="R37" s="378"/>
    </row>
    <row r="38" spans="1:18" ht="20.100000000000001" customHeight="1">
      <c r="A38" s="6" t="s">
        <v>39</v>
      </c>
    </row>
    <row r="39" spans="1:18" ht="20.100000000000001" customHeight="1">
      <c r="A39" s="378" t="s">
        <v>40</v>
      </c>
      <c r="B39" s="378"/>
      <c r="C39" s="378"/>
      <c r="D39" s="378"/>
      <c r="E39" s="378"/>
      <c r="F39" s="378"/>
      <c r="G39" s="378"/>
      <c r="H39" s="378"/>
      <c r="I39" s="378"/>
      <c r="J39" s="378"/>
      <c r="K39" s="378"/>
      <c r="L39" s="378"/>
      <c r="M39" s="378"/>
      <c r="N39" s="378"/>
      <c r="O39" s="378"/>
      <c r="P39" s="378"/>
      <c r="Q39" s="378"/>
      <c r="R39" s="378"/>
    </row>
    <row r="40" spans="1:18" ht="30" customHeight="1">
      <c r="A40" s="378" t="s">
        <v>41</v>
      </c>
      <c r="B40" s="378"/>
      <c r="C40" s="378"/>
      <c r="D40" s="378"/>
      <c r="E40" s="378"/>
      <c r="F40" s="378"/>
      <c r="G40" s="378"/>
      <c r="H40" s="378"/>
      <c r="I40" s="378"/>
      <c r="J40" s="378"/>
      <c r="K40" s="378"/>
      <c r="L40" s="378"/>
      <c r="M40" s="378"/>
      <c r="N40" s="378"/>
      <c r="O40" s="378"/>
      <c r="P40" s="378"/>
      <c r="Q40" s="378"/>
      <c r="R40" s="378"/>
    </row>
    <row r="41" spans="1:18" ht="20.100000000000001" customHeight="1">
      <c r="A41" s="15" t="s">
        <v>42</v>
      </c>
      <c r="B41" s="16"/>
      <c r="C41" s="16"/>
      <c r="D41" s="16"/>
      <c r="E41" s="16"/>
      <c r="F41" s="16"/>
      <c r="G41" s="16"/>
      <c r="H41" s="16"/>
      <c r="I41" s="16"/>
      <c r="J41" s="16"/>
      <c r="K41" s="16"/>
      <c r="L41" s="16"/>
      <c r="M41" s="16"/>
      <c r="N41" s="16"/>
      <c r="O41" s="16"/>
      <c r="P41" s="16"/>
      <c r="Q41" s="16"/>
      <c r="R41" s="16"/>
    </row>
    <row r="42" spans="1:18" ht="30" customHeight="1">
      <c r="A42" s="378" t="s">
        <v>43</v>
      </c>
      <c r="B42" s="378"/>
      <c r="C42" s="378"/>
      <c r="D42" s="378"/>
      <c r="E42" s="378"/>
      <c r="F42" s="378"/>
      <c r="G42" s="378"/>
      <c r="H42" s="378"/>
      <c r="I42" s="378"/>
      <c r="J42" s="378"/>
      <c r="K42" s="378"/>
      <c r="L42" s="378"/>
      <c r="M42" s="378"/>
      <c r="N42" s="378"/>
      <c r="O42" s="378"/>
      <c r="P42" s="378"/>
      <c r="Q42" s="378"/>
      <c r="R42" s="378"/>
    </row>
    <row r="43" spans="1:18" ht="9.9499999999999993" customHeight="1"/>
    <row r="44" spans="1:18" ht="20.100000000000001" customHeight="1">
      <c r="A44" s="6" t="s">
        <v>44</v>
      </c>
    </row>
    <row r="45" spans="1:18" ht="20.100000000000001" customHeight="1">
      <c r="A45" s="6" t="s">
        <v>45</v>
      </c>
    </row>
    <row r="46" spans="1:18" ht="9.9499999999999993" customHeight="1"/>
    <row r="47" spans="1:18" ht="20.100000000000001" customHeight="1">
      <c r="A47" s="6" t="s">
        <v>46</v>
      </c>
    </row>
    <row r="48" spans="1:18" ht="30" customHeight="1">
      <c r="A48" s="378" t="s">
        <v>47</v>
      </c>
      <c r="B48" s="378"/>
      <c r="C48" s="378"/>
      <c r="D48" s="378"/>
      <c r="E48" s="378"/>
      <c r="F48" s="378"/>
      <c r="G48" s="378"/>
      <c r="H48" s="378"/>
      <c r="I48" s="378"/>
      <c r="J48" s="378"/>
      <c r="K48" s="378"/>
      <c r="L48" s="378"/>
      <c r="M48" s="378"/>
      <c r="N48" s="378"/>
      <c r="O48" s="378"/>
      <c r="P48" s="378"/>
      <c r="Q48" s="378"/>
      <c r="R48" s="378"/>
    </row>
  </sheetData>
  <mergeCells count="70">
    <mergeCell ref="A37:R37"/>
    <mergeCell ref="A39:R39"/>
    <mergeCell ref="A40:R40"/>
    <mergeCell ref="A42:R42"/>
    <mergeCell ref="A48:R48"/>
    <mergeCell ref="A10:A21"/>
    <mergeCell ref="B10:E15"/>
    <mergeCell ref="F10:I11"/>
    <mergeCell ref="J10:M10"/>
    <mergeCell ref="N10:Q10"/>
    <mergeCell ref="B16:E21"/>
    <mergeCell ref="F16:I17"/>
    <mergeCell ref="J16:M16"/>
    <mergeCell ref="N16:Q16"/>
    <mergeCell ref="J17:M17"/>
    <mergeCell ref="N17:Q17"/>
    <mergeCell ref="F18:I19"/>
    <mergeCell ref="J18:M18"/>
    <mergeCell ref="N18:Q18"/>
    <mergeCell ref="J19:M19"/>
    <mergeCell ref="N19:Q19"/>
    <mergeCell ref="A22:A23"/>
    <mergeCell ref="B22:E22"/>
    <mergeCell ref="F22:Q22"/>
    <mergeCell ref="B23:E23"/>
    <mergeCell ref="F23:Q23"/>
    <mergeCell ref="A24:A33"/>
    <mergeCell ref="B24:E28"/>
    <mergeCell ref="F24:R28"/>
    <mergeCell ref="B29:E33"/>
    <mergeCell ref="F29:R33"/>
    <mergeCell ref="F20:I21"/>
    <mergeCell ref="J20:M20"/>
    <mergeCell ref="N20:Q20"/>
    <mergeCell ref="J21:M21"/>
    <mergeCell ref="N21:Q21"/>
    <mergeCell ref="F14:I15"/>
    <mergeCell ref="J14:M14"/>
    <mergeCell ref="N14:Q14"/>
    <mergeCell ref="J15:M15"/>
    <mergeCell ref="B9:C9"/>
    <mergeCell ref="I9:K9"/>
    <mergeCell ref="L9:M9"/>
    <mergeCell ref="J11:M11"/>
    <mergeCell ref="N11:Q11"/>
    <mergeCell ref="F12:I13"/>
    <mergeCell ref="J12:M12"/>
    <mergeCell ref="N12:Q12"/>
    <mergeCell ref="J13:M13"/>
    <mergeCell ref="N13:Q13"/>
    <mergeCell ref="N15:Q15"/>
    <mergeCell ref="A5:A6"/>
    <mergeCell ref="B5:E5"/>
    <mergeCell ref="F5:R5"/>
    <mergeCell ref="B6:E6"/>
    <mergeCell ref="G6:I6"/>
    <mergeCell ref="J6:R6"/>
    <mergeCell ref="A7:A8"/>
    <mergeCell ref="B7:E7"/>
    <mergeCell ref="F7:R7"/>
    <mergeCell ref="B8:E8"/>
    <mergeCell ref="F8:R8"/>
    <mergeCell ref="A1:R1"/>
    <mergeCell ref="A3:A4"/>
    <mergeCell ref="B3:E3"/>
    <mergeCell ref="F3:R3"/>
    <mergeCell ref="B4:E4"/>
    <mergeCell ref="G4:I4"/>
    <mergeCell ref="J4:R4"/>
    <mergeCell ref="K2:R2"/>
  </mergeCells>
  <phoneticPr fontId="2"/>
  <printOptions horizontalCentered="1"/>
  <pageMargins left="0.51181102362204722" right="0.51181102362204722" top="0.74803149606299213" bottom="0.74803149606299213" header="0.31496062992125984" footer="0.31496062992125984"/>
  <pageSetup paperSize="9" orientation="portrait" r:id="rId1"/>
  <headerFooter>
    <oddHeader>&amp;L&amp;"ＭＳ ゴシック,標準"別記様式７</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3"/>
  <sheetViews>
    <sheetView view="pageBreakPreview" zoomScaleNormal="100" zoomScaleSheetLayoutView="100" workbookViewId="0">
      <selection activeCell="F23" sqref="F23"/>
    </sheetView>
  </sheetViews>
  <sheetFormatPr defaultColWidth="9" defaultRowHeight="13.5"/>
  <cols>
    <col min="1" max="1" width="3.875" style="6" customWidth="1"/>
    <col min="2" max="2" width="14.625" style="6" customWidth="1"/>
    <col min="3" max="4" width="4.125" style="6" customWidth="1"/>
    <col min="5" max="5" width="4.125" style="7" customWidth="1"/>
    <col min="6" max="6" width="4.125" style="6" customWidth="1"/>
    <col min="7" max="7" width="4.125" style="7" customWidth="1"/>
    <col min="8" max="8" width="4.125" style="6" customWidth="1"/>
    <col min="9" max="9" width="9.125" style="7" customWidth="1"/>
    <col min="10" max="10" width="4.125" style="7" customWidth="1"/>
    <col min="11" max="13" width="4.125" style="6" customWidth="1"/>
    <col min="14" max="14" width="4.125" style="7" customWidth="1"/>
    <col min="15" max="15" width="4.125" style="6" customWidth="1"/>
    <col min="16" max="16" width="4.125" style="7" customWidth="1"/>
    <col min="17" max="17" width="4.125" style="6" customWidth="1"/>
    <col min="18" max="19" width="4.125" style="7" customWidth="1"/>
    <col min="20" max="20" width="5.625" style="6" customWidth="1"/>
    <col min="21" max="21" width="9.625" style="6" customWidth="1"/>
    <col min="22" max="16384" width="9" style="6"/>
  </cols>
  <sheetData>
    <row r="1" spans="1:19" ht="37.5" customHeight="1">
      <c r="A1" s="392" t="s">
        <v>210</v>
      </c>
      <c r="B1" s="392"/>
      <c r="C1" s="392"/>
      <c r="D1" s="392"/>
      <c r="E1" s="392"/>
      <c r="F1" s="392"/>
      <c r="G1" s="392"/>
      <c r="H1" s="392"/>
      <c r="I1" s="392"/>
      <c r="J1" s="392"/>
      <c r="K1" s="392"/>
      <c r="L1" s="392"/>
      <c r="M1" s="392"/>
      <c r="N1" s="392"/>
      <c r="O1" s="392"/>
      <c r="P1" s="392"/>
      <c r="Q1" s="392"/>
      <c r="R1" s="175"/>
      <c r="S1" s="175"/>
    </row>
    <row r="2" spans="1:19" ht="27" customHeight="1">
      <c r="B2" s="174"/>
      <c r="C2" s="174"/>
      <c r="D2" s="174"/>
      <c r="E2" s="174"/>
      <c r="F2" s="174"/>
      <c r="G2" s="174"/>
      <c r="H2" s="174"/>
      <c r="I2" s="174"/>
      <c r="J2" s="174"/>
      <c r="K2" s="174"/>
      <c r="L2" s="174"/>
      <c r="M2" s="174"/>
      <c r="N2" s="174"/>
      <c r="O2" s="174"/>
      <c r="P2" s="174"/>
      <c r="Q2" s="174"/>
      <c r="R2" s="174"/>
      <c r="S2" s="174"/>
    </row>
    <row r="3" spans="1:19" ht="24.95" customHeight="1">
      <c r="B3" s="358" t="s">
        <v>217</v>
      </c>
      <c r="C3" s="358"/>
      <c r="D3" s="358"/>
      <c r="E3" s="358"/>
      <c r="F3" s="358"/>
      <c r="G3" s="358"/>
      <c r="H3" s="358"/>
      <c r="I3" s="7" t="s">
        <v>1</v>
      </c>
      <c r="J3" s="393">
        <f>'入力シート（２月分）'!G274</f>
        <v>0</v>
      </c>
      <c r="K3" s="358"/>
      <c r="L3" s="358"/>
      <c r="M3" s="358"/>
      <c r="N3" s="358"/>
      <c r="O3" s="358"/>
      <c r="P3" s="358"/>
    </row>
    <row r="4" spans="1:19" ht="24.95" customHeight="1">
      <c r="B4" s="358" t="s">
        <v>3</v>
      </c>
      <c r="C4" s="358"/>
      <c r="D4" s="358"/>
      <c r="E4" s="358"/>
      <c r="F4" s="358"/>
      <c r="G4" s="358"/>
      <c r="H4" s="358"/>
      <c r="I4" s="7" t="s">
        <v>1</v>
      </c>
      <c r="J4" s="393">
        <f>'入力シート（２月分）'!D4</f>
        <v>0</v>
      </c>
      <c r="K4" s="393"/>
      <c r="L4" s="393"/>
      <c r="M4" s="393"/>
      <c r="N4" s="393"/>
      <c r="O4" s="393"/>
      <c r="P4" s="393"/>
    </row>
    <row r="5" spans="1:19" ht="24.95" customHeight="1">
      <c r="B5" s="358" t="s">
        <v>211</v>
      </c>
      <c r="C5" s="358"/>
      <c r="D5" s="358"/>
      <c r="E5" s="358"/>
      <c r="F5" s="358"/>
      <c r="G5" s="358"/>
      <c r="H5" s="358"/>
      <c r="I5" s="7" t="s">
        <v>1</v>
      </c>
      <c r="J5" s="393">
        <f>'入力シート（２月分）'!D14</f>
        <v>0</v>
      </c>
      <c r="K5" s="393"/>
      <c r="L5" s="393"/>
      <c r="M5" s="393"/>
      <c r="N5" s="393"/>
      <c r="O5" s="393"/>
      <c r="P5" s="393"/>
    </row>
    <row r="6" spans="1:19" ht="24.95" customHeight="1">
      <c r="B6" s="358" t="s">
        <v>212</v>
      </c>
      <c r="C6" s="358"/>
      <c r="D6" s="358"/>
      <c r="E6" s="358"/>
      <c r="F6" s="358"/>
      <c r="G6" s="358"/>
      <c r="H6" s="358"/>
      <c r="I6" s="7" t="s">
        <v>1</v>
      </c>
      <c r="J6" s="393">
        <f>'入力シート（２月分）'!H14</f>
        <v>0</v>
      </c>
      <c r="K6" s="393"/>
      <c r="L6" s="393"/>
      <c r="M6" s="393"/>
      <c r="N6" s="393"/>
      <c r="O6" s="393"/>
      <c r="P6" s="393"/>
    </row>
    <row r="7" spans="1:19" ht="20.25" customHeight="1"/>
    <row r="8" spans="1:19" ht="24.95" customHeight="1">
      <c r="B8" s="358" t="s">
        <v>218</v>
      </c>
      <c r="C8" s="358"/>
      <c r="D8" s="358"/>
      <c r="E8" s="358"/>
      <c r="F8" s="358"/>
      <c r="G8" s="358"/>
      <c r="H8" s="358"/>
      <c r="I8" s="7" t="s">
        <v>1</v>
      </c>
      <c r="J8" s="393">
        <f>'入力シート（３月分）'!G274</f>
        <v>0</v>
      </c>
      <c r="K8" s="358"/>
      <c r="L8" s="358"/>
      <c r="M8" s="358"/>
      <c r="N8" s="358"/>
      <c r="O8" s="358"/>
      <c r="P8" s="358"/>
    </row>
    <row r="9" spans="1:19" ht="24.95" customHeight="1">
      <c r="B9" s="358" t="s">
        <v>3</v>
      </c>
      <c r="C9" s="358"/>
      <c r="D9" s="358"/>
      <c r="E9" s="358"/>
      <c r="F9" s="358"/>
      <c r="G9" s="358"/>
      <c r="H9" s="358"/>
      <c r="I9" s="7" t="s">
        <v>1</v>
      </c>
      <c r="J9" s="393">
        <f>'入力シート（３月分）'!D4</f>
        <v>0</v>
      </c>
      <c r="K9" s="393"/>
      <c r="L9" s="393"/>
      <c r="M9" s="393"/>
      <c r="N9" s="393"/>
      <c r="O9" s="393"/>
      <c r="P9" s="393"/>
    </row>
    <row r="10" spans="1:19" ht="24.95" customHeight="1">
      <c r="B10" s="358" t="s">
        <v>211</v>
      </c>
      <c r="C10" s="358"/>
      <c r="D10" s="358"/>
      <c r="E10" s="358"/>
      <c r="F10" s="358"/>
      <c r="G10" s="358"/>
      <c r="H10" s="358"/>
      <c r="I10" s="7" t="s">
        <v>1</v>
      </c>
      <c r="J10" s="393">
        <f>'入力シート（３月分）'!D14</f>
        <v>0</v>
      </c>
      <c r="K10" s="393"/>
      <c r="L10" s="393"/>
      <c r="M10" s="393"/>
      <c r="N10" s="393"/>
      <c r="O10" s="393"/>
      <c r="P10" s="393"/>
    </row>
    <row r="11" spans="1:19" ht="24.95" customHeight="1">
      <c r="B11" s="358" t="s">
        <v>212</v>
      </c>
      <c r="C11" s="358"/>
      <c r="D11" s="358"/>
      <c r="E11" s="358"/>
      <c r="F11" s="358"/>
      <c r="G11" s="358"/>
      <c r="H11" s="358"/>
      <c r="I11" s="7" t="s">
        <v>1</v>
      </c>
      <c r="J11" s="393">
        <f>'入力シート（３月分）'!H14</f>
        <v>0</v>
      </c>
      <c r="K11" s="393"/>
      <c r="L11" s="393"/>
      <c r="M11" s="393"/>
      <c r="N11" s="393"/>
      <c r="O11" s="393"/>
      <c r="P11" s="393"/>
    </row>
    <row r="12" spans="1:19" ht="20.25" customHeight="1">
      <c r="B12" s="176"/>
      <c r="C12" s="176"/>
      <c r="D12" s="176"/>
      <c r="E12" s="176"/>
      <c r="F12" s="176"/>
      <c r="G12" s="176"/>
      <c r="H12" s="176"/>
      <c r="J12" s="177"/>
      <c r="K12" s="176"/>
      <c r="L12" s="176"/>
      <c r="M12" s="176"/>
      <c r="N12" s="176"/>
      <c r="O12" s="176"/>
      <c r="P12" s="176"/>
    </row>
    <row r="13" spans="1:19" ht="23.25" customHeight="1"/>
    <row r="14" spans="1:19" ht="24.95" customHeight="1">
      <c r="B14" s="358" t="s">
        <v>220</v>
      </c>
      <c r="C14" s="358"/>
      <c r="D14" s="358"/>
      <c r="E14" s="358"/>
      <c r="F14" s="358"/>
      <c r="G14" s="358"/>
      <c r="H14" s="358"/>
      <c r="I14" s="7" t="s">
        <v>1</v>
      </c>
      <c r="J14" s="393">
        <f>J3+J8</f>
        <v>0</v>
      </c>
      <c r="K14" s="358"/>
      <c r="L14" s="358"/>
      <c r="M14" s="358"/>
      <c r="N14" s="358"/>
      <c r="O14" s="358"/>
      <c r="P14" s="358"/>
    </row>
    <row r="15" spans="1:19" ht="24.95" customHeight="1">
      <c r="B15" s="358" t="s">
        <v>219</v>
      </c>
      <c r="C15" s="358"/>
      <c r="D15" s="358"/>
      <c r="E15" s="358"/>
      <c r="F15" s="358"/>
      <c r="G15" s="358"/>
      <c r="H15" s="358"/>
      <c r="I15" s="7" t="s">
        <v>1</v>
      </c>
      <c r="J15" s="393">
        <f>J5+J10</f>
        <v>0</v>
      </c>
      <c r="K15" s="358"/>
      <c r="L15" s="358"/>
      <c r="M15" s="358"/>
      <c r="N15" s="358"/>
      <c r="O15" s="358"/>
      <c r="P15" s="358"/>
    </row>
    <row r="16" spans="1:19" ht="24.95" customHeight="1">
      <c r="B16" s="358" t="s">
        <v>221</v>
      </c>
      <c r="C16" s="358"/>
      <c r="D16" s="358"/>
      <c r="E16" s="358"/>
      <c r="F16" s="358"/>
      <c r="G16" s="358"/>
      <c r="H16" s="358"/>
      <c r="I16" s="7" t="s">
        <v>1</v>
      </c>
      <c r="J16" s="393">
        <f>J6+J11</f>
        <v>0</v>
      </c>
      <c r="K16" s="358"/>
      <c r="L16" s="358"/>
      <c r="M16" s="358"/>
      <c r="N16" s="358"/>
      <c r="O16" s="358"/>
      <c r="P16" s="358"/>
    </row>
    <row r="17" ht="24.95" customHeight="1"/>
    <row r="18" ht="24.95" customHeight="1"/>
    <row r="19" ht="24.95" customHeight="1"/>
    <row r="20" ht="24.95" customHeight="1"/>
    <row r="21" ht="24.95" customHeight="1"/>
    <row r="22" ht="24.95" customHeight="1"/>
    <row r="23" ht="24.95" customHeight="1"/>
  </sheetData>
  <sheetProtection algorithmName="SHA-512" hashValue="RIizrRfqVt3RrCuGBgHV2nDSo2ABx9xHoKzhuwViqiBcEe0gzSNe+OXVPY0PAOpdGJu0KleIAQRRt+mun0BE0g==" saltValue="9b9Gj+i6EBzYletUBhNXaA==" spinCount="100000" sheet="1" objects="1" scenarios="1"/>
  <mergeCells count="23">
    <mergeCell ref="J11:P11"/>
    <mergeCell ref="J10:P10"/>
    <mergeCell ref="B16:H16"/>
    <mergeCell ref="J16:P16"/>
    <mergeCell ref="B15:H15"/>
    <mergeCell ref="J15:P15"/>
    <mergeCell ref="B11:H11"/>
    <mergeCell ref="A1:Q1"/>
    <mergeCell ref="J14:P14"/>
    <mergeCell ref="B3:H3"/>
    <mergeCell ref="B8:H8"/>
    <mergeCell ref="B14:H14"/>
    <mergeCell ref="J3:P3"/>
    <mergeCell ref="J8:P8"/>
    <mergeCell ref="B4:H4"/>
    <mergeCell ref="B5:H5"/>
    <mergeCell ref="B6:H6"/>
    <mergeCell ref="J6:P6"/>
    <mergeCell ref="J5:P5"/>
    <mergeCell ref="J4:P4"/>
    <mergeCell ref="B10:H10"/>
    <mergeCell ref="B9:H9"/>
    <mergeCell ref="J9:P9"/>
  </mergeCells>
  <phoneticPr fontId="2"/>
  <printOptions horizontalCentered="1"/>
  <pageMargins left="0.51181102362204722" right="0.51181102362204722" top="0.74803149606299213" bottom="0.74803149606299213" header="0.31496062992125984" footer="0.31496062992125984"/>
  <pageSetup paperSize="9" scale="95" orientation="portrait" r:id="rId1"/>
  <headerFooter>
    <oddHeader>&amp;L&amp;"ＭＳ ゴシック,標準"別記様式７</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N277"/>
  <sheetViews>
    <sheetView view="pageBreakPreview" topLeftCell="A94" zoomScale="90" zoomScaleNormal="145" zoomScaleSheetLayoutView="90" workbookViewId="0">
      <selection activeCell="E114" sqref="E114"/>
    </sheetView>
  </sheetViews>
  <sheetFormatPr defaultRowHeight="18.75"/>
  <cols>
    <col min="1" max="1" width="2.25" customWidth="1"/>
    <col min="2" max="2" width="11" customWidth="1"/>
    <col min="3" max="3" width="10.625" customWidth="1"/>
    <col min="4" max="4" width="10.375" customWidth="1"/>
    <col min="5" max="5" width="15.5" customWidth="1"/>
    <col min="6" max="6" width="8.375" customWidth="1"/>
    <col min="7" max="7" width="19.5" customWidth="1"/>
    <col min="8" max="8" width="7.875" customWidth="1"/>
    <col min="9" max="9" width="12.625" customWidth="1"/>
    <col min="10" max="10" width="10.875" customWidth="1"/>
    <col min="11" max="11" width="11.875" customWidth="1"/>
    <col min="12" max="12" width="8.375" customWidth="1"/>
    <col min="13" max="13" width="2.125" customWidth="1"/>
  </cols>
  <sheetData>
    <row r="1" spans="1:14" ht="35.25">
      <c r="A1" s="182"/>
      <c r="B1" s="424" t="s">
        <v>222</v>
      </c>
      <c r="C1" s="424"/>
      <c r="D1" s="424"/>
      <c r="E1" s="424"/>
      <c r="F1" s="424"/>
      <c r="G1" s="424"/>
      <c r="H1" s="424"/>
      <c r="I1" s="424"/>
      <c r="J1" s="424"/>
      <c r="K1" s="424"/>
      <c r="L1" s="424"/>
      <c r="M1" s="182"/>
      <c r="N1" s="182"/>
    </row>
    <row r="2" spans="1:14" ht="25.5">
      <c r="A2" s="182"/>
      <c r="B2" s="425" t="s">
        <v>113</v>
      </c>
      <c r="C2" s="425"/>
      <c r="D2" s="425"/>
      <c r="E2" s="425"/>
      <c r="F2" s="425"/>
      <c r="G2" s="425"/>
      <c r="H2" s="182"/>
      <c r="I2" s="182"/>
      <c r="J2" s="182"/>
      <c r="K2" s="182"/>
      <c r="L2" s="182"/>
      <c r="M2" s="182"/>
      <c r="N2" s="182"/>
    </row>
    <row r="3" spans="1:14" ht="26.25" thickBot="1">
      <c r="A3" s="182"/>
      <c r="B3" s="302" t="s">
        <v>3</v>
      </c>
      <c r="C3" s="303"/>
      <c r="D3" s="304"/>
      <c r="E3" s="304"/>
      <c r="F3" s="304"/>
      <c r="G3" s="304"/>
      <c r="H3" s="182"/>
      <c r="I3" s="182"/>
      <c r="J3" s="182"/>
      <c r="K3" s="182"/>
      <c r="L3" s="182"/>
      <c r="M3" s="182"/>
      <c r="N3" s="182"/>
    </row>
    <row r="4" spans="1:14" ht="24" customHeight="1" thickBot="1">
      <c r="A4" s="182"/>
      <c r="B4" s="426" t="s">
        <v>223</v>
      </c>
      <c r="C4" s="427"/>
      <c r="D4" s="296">
        <v>26</v>
      </c>
      <c r="E4" s="182"/>
      <c r="F4" s="182"/>
      <c r="G4" s="182"/>
      <c r="H4" s="182"/>
      <c r="I4" s="182"/>
      <c r="J4" s="182"/>
      <c r="K4" s="182"/>
      <c r="L4" s="182"/>
      <c r="M4" s="182"/>
      <c r="N4" s="182"/>
    </row>
    <row r="5" spans="1:14">
      <c r="A5" s="182"/>
      <c r="B5" s="182"/>
      <c r="C5" s="182"/>
      <c r="D5" s="182"/>
      <c r="E5" s="182"/>
      <c r="F5" s="182"/>
      <c r="G5" s="182"/>
      <c r="H5" s="182"/>
      <c r="I5" s="182"/>
      <c r="J5" s="182"/>
      <c r="K5" s="182"/>
      <c r="L5" s="182"/>
      <c r="M5" s="182"/>
      <c r="N5" s="182"/>
    </row>
    <row r="6" spans="1:14" ht="25.5">
      <c r="A6" s="182"/>
      <c r="B6" s="425" t="s">
        <v>114</v>
      </c>
      <c r="C6" s="425"/>
      <c r="D6" s="425"/>
      <c r="E6" s="425"/>
      <c r="F6" s="425"/>
      <c r="G6" s="425"/>
      <c r="H6" s="182"/>
      <c r="I6" s="182"/>
      <c r="J6" s="182"/>
      <c r="K6" s="182"/>
      <c r="L6" s="182"/>
      <c r="M6" s="182"/>
      <c r="N6" s="182"/>
    </row>
    <row r="7" spans="1:14" ht="24.75" thickBot="1">
      <c r="A7" s="182"/>
      <c r="B7" s="305" t="s">
        <v>57</v>
      </c>
      <c r="C7" s="303"/>
      <c r="D7" s="182"/>
      <c r="E7" s="182"/>
      <c r="F7" s="182"/>
      <c r="G7" s="305" t="s">
        <v>29</v>
      </c>
      <c r="H7" s="182"/>
      <c r="I7" s="182"/>
      <c r="J7" s="182"/>
      <c r="K7" s="182"/>
      <c r="L7" s="182"/>
      <c r="M7" s="182"/>
      <c r="N7" s="182"/>
    </row>
    <row r="8" spans="1:14" ht="19.5" thickBot="1">
      <c r="A8" s="182"/>
      <c r="B8" s="428" t="s">
        <v>88</v>
      </c>
      <c r="C8" s="429"/>
      <c r="D8" s="306" t="s">
        <v>86</v>
      </c>
      <c r="E8" s="307" t="s">
        <v>87</v>
      </c>
      <c r="F8" s="182"/>
      <c r="G8" s="308" t="s">
        <v>88</v>
      </c>
      <c r="H8" s="306" t="s">
        <v>86</v>
      </c>
      <c r="I8" s="307" t="s">
        <v>87</v>
      </c>
      <c r="J8" s="182"/>
      <c r="K8" s="182"/>
      <c r="L8" s="182"/>
      <c r="M8" s="182"/>
      <c r="N8" s="182"/>
    </row>
    <row r="9" spans="1:14" ht="84.75" customHeight="1">
      <c r="A9" s="182"/>
      <c r="B9" s="430" t="s">
        <v>58</v>
      </c>
      <c r="C9" s="431"/>
      <c r="D9" s="297"/>
      <c r="E9" s="309" t="s">
        <v>63</v>
      </c>
      <c r="F9" s="182"/>
      <c r="G9" s="310" t="s">
        <v>58</v>
      </c>
      <c r="H9" s="297"/>
      <c r="I9" s="309" t="s">
        <v>70</v>
      </c>
      <c r="J9" s="182"/>
      <c r="K9" s="182"/>
      <c r="L9" s="182"/>
      <c r="M9" s="182"/>
      <c r="N9" s="182"/>
    </row>
    <row r="10" spans="1:14" ht="123.75" customHeight="1">
      <c r="A10" s="182"/>
      <c r="B10" s="432" t="s">
        <v>60</v>
      </c>
      <c r="C10" s="433"/>
      <c r="D10" s="298"/>
      <c r="E10" s="311" t="s">
        <v>65</v>
      </c>
      <c r="F10" s="182"/>
      <c r="G10" s="312" t="s">
        <v>60</v>
      </c>
      <c r="H10" s="298"/>
      <c r="I10" s="313" t="s">
        <v>117</v>
      </c>
      <c r="J10" s="182"/>
      <c r="K10" s="182"/>
      <c r="L10" s="182"/>
      <c r="M10" s="182"/>
      <c r="N10" s="182"/>
    </row>
    <row r="11" spans="1:14" ht="114.75" customHeight="1">
      <c r="A11" s="182"/>
      <c r="B11" s="432" t="s">
        <v>59</v>
      </c>
      <c r="C11" s="433"/>
      <c r="D11" s="298"/>
      <c r="E11" s="311" t="s">
        <v>65</v>
      </c>
      <c r="F11" s="182"/>
      <c r="G11" s="312" t="s">
        <v>59</v>
      </c>
      <c r="H11" s="298"/>
      <c r="I11" s="313" t="s">
        <v>71</v>
      </c>
      <c r="J11" s="182"/>
      <c r="K11" s="182"/>
      <c r="L11" s="182"/>
      <c r="M11" s="182"/>
      <c r="N11" s="182"/>
    </row>
    <row r="12" spans="1:14" ht="72.75" customHeight="1">
      <c r="A12" s="182"/>
      <c r="B12" s="432" t="s">
        <v>61</v>
      </c>
      <c r="C12" s="433"/>
      <c r="D12" s="298"/>
      <c r="E12" s="313" t="s">
        <v>72</v>
      </c>
      <c r="F12" s="182"/>
      <c r="G12" s="312" t="s">
        <v>61</v>
      </c>
      <c r="H12" s="298"/>
      <c r="I12" s="313" t="s">
        <v>71</v>
      </c>
      <c r="J12" s="182"/>
      <c r="K12" s="182"/>
      <c r="L12" s="182"/>
      <c r="M12" s="182"/>
      <c r="N12" s="182"/>
    </row>
    <row r="13" spans="1:14" ht="69.75" customHeight="1" thickBot="1">
      <c r="A13" s="182"/>
      <c r="B13" s="434" t="s">
        <v>62</v>
      </c>
      <c r="C13" s="435"/>
      <c r="D13" s="299">
        <v>1600</v>
      </c>
      <c r="E13" s="313" t="s">
        <v>64</v>
      </c>
      <c r="F13" s="182"/>
      <c r="G13" s="314" t="s">
        <v>62</v>
      </c>
      <c r="H13" s="299">
        <v>2000</v>
      </c>
      <c r="I13" s="313" t="s">
        <v>71</v>
      </c>
      <c r="J13" s="182"/>
      <c r="K13" s="182"/>
      <c r="L13" s="182"/>
      <c r="M13" s="182"/>
      <c r="N13" s="182"/>
    </row>
    <row r="14" spans="1:14">
      <c r="A14" s="182"/>
      <c r="B14" s="397" t="s">
        <v>2</v>
      </c>
      <c r="C14" s="398"/>
      <c r="D14" s="315">
        <f>SUM(D9:D13)</f>
        <v>1600</v>
      </c>
      <c r="E14" s="316"/>
      <c r="F14" s="182"/>
      <c r="G14" s="317" t="s">
        <v>2</v>
      </c>
      <c r="H14" s="318">
        <f>SUM(H9:H13)</f>
        <v>2000</v>
      </c>
      <c r="I14" s="319"/>
      <c r="J14" s="182"/>
      <c r="K14" s="320" t="s">
        <v>2</v>
      </c>
      <c r="L14" s="321">
        <f>D14+H14</f>
        <v>3600</v>
      </c>
      <c r="M14" s="182"/>
      <c r="N14" s="182"/>
    </row>
    <row r="15" spans="1:14">
      <c r="A15" s="182"/>
      <c r="B15" s="397" t="s">
        <v>89</v>
      </c>
      <c r="C15" s="398"/>
      <c r="D15" s="322">
        <f>SUM(D9:D12)</f>
        <v>0</v>
      </c>
      <c r="E15" s="323"/>
      <c r="F15" s="182"/>
      <c r="G15" s="324" t="s">
        <v>89</v>
      </c>
      <c r="H15" s="325">
        <f>SUM(H9:H12)</f>
        <v>0</v>
      </c>
      <c r="I15" s="313"/>
      <c r="J15" s="182"/>
      <c r="K15" s="326" t="s">
        <v>91</v>
      </c>
      <c r="L15" s="327">
        <f>D15+H15</f>
        <v>0</v>
      </c>
      <c r="M15" s="182"/>
      <c r="N15" s="182"/>
    </row>
    <row r="16" spans="1:14" ht="19.5" thickBot="1">
      <c r="A16" s="182"/>
      <c r="B16" s="436" t="s">
        <v>90</v>
      </c>
      <c r="C16" s="437"/>
      <c r="D16" s="328">
        <f>D13</f>
        <v>1600</v>
      </c>
      <c r="E16" s="329"/>
      <c r="F16" s="182"/>
      <c r="G16" s="330" t="s">
        <v>90</v>
      </c>
      <c r="H16" s="331">
        <f>H13</f>
        <v>2000</v>
      </c>
      <c r="I16" s="332"/>
      <c r="J16" s="182"/>
      <c r="K16" s="333" t="s">
        <v>92</v>
      </c>
      <c r="L16" s="334">
        <f>D16+H16</f>
        <v>3600</v>
      </c>
      <c r="M16" s="182"/>
      <c r="N16" s="182"/>
    </row>
    <row r="17" spans="1:14">
      <c r="A17" s="182"/>
      <c r="B17" s="335"/>
      <c r="C17" s="335"/>
      <c r="D17" s="194"/>
      <c r="E17" s="194"/>
      <c r="F17" s="182"/>
      <c r="G17" s="182"/>
      <c r="H17" s="182"/>
      <c r="I17" s="182"/>
      <c r="J17" s="182"/>
      <c r="K17" s="182"/>
      <c r="L17" s="182"/>
      <c r="M17" s="182"/>
      <c r="N17" s="182"/>
    </row>
    <row r="18" spans="1:14" ht="25.5">
      <c r="A18" s="182"/>
      <c r="B18" s="425" t="s">
        <v>115</v>
      </c>
      <c r="C18" s="425"/>
      <c r="D18" s="425"/>
      <c r="E18" s="425"/>
      <c r="F18" s="425"/>
      <c r="G18" s="425"/>
      <c r="H18" s="182"/>
      <c r="I18" s="182"/>
      <c r="J18" s="182"/>
      <c r="K18" s="182"/>
      <c r="L18" s="182"/>
      <c r="M18" s="182"/>
      <c r="N18" s="182"/>
    </row>
    <row r="19" spans="1:14" ht="24.75" thickBot="1">
      <c r="A19" s="182"/>
      <c r="B19" s="305" t="s">
        <v>7</v>
      </c>
      <c r="C19" s="303"/>
      <c r="D19" s="182"/>
      <c r="E19" s="182"/>
      <c r="F19" s="182"/>
      <c r="G19" s="182"/>
      <c r="H19" s="182"/>
      <c r="I19" s="182"/>
      <c r="J19" s="182"/>
      <c r="K19" s="182"/>
      <c r="L19" s="182"/>
      <c r="M19" s="182"/>
      <c r="N19" s="182"/>
    </row>
    <row r="20" spans="1:14" ht="56.25">
      <c r="A20" s="182"/>
      <c r="B20" s="336" t="s">
        <v>214</v>
      </c>
      <c r="C20" s="438" t="s">
        <v>6</v>
      </c>
      <c r="D20" s="417"/>
      <c r="E20" s="337" t="s">
        <v>68</v>
      </c>
      <c r="F20" s="338" t="s">
        <v>69</v>
      </c>
      <c r="G20" s="339" t="s">
        <v>66</v>
      </c>
      <c r="H20" s="439"/>
      <c r="I20" s="440"/>
      <c r="J20" s="440"/>
      <c r="K20" s="440"/>
      <c r="L20" s="440"/>
      <c r="M20" s="440"/>
      <c r="N20" s="440"/>
    </row>
    <row r="21" spans="1:14">
      <c r="A21" s="182"/>
      <c r="B21" s="402" t="s">
        <v>213</v>
      </c>
      <c r="C21" s="405" t="s">
        <v>111</v>
      </c>
      <c r="D21" s="352"/>
      <c r="E21" s="300"/>
      <c r="F21" s="301"/>
      <c r="G21" s="340">
        <f>E21*F21</f>
        <v>0</v>
      </c>
      <c r="H21" s="439"/>
      <c r="I21" s="440"/>
      <c r="J21" s="440"/>
      <c r="K21" s="440"/>
      <c r="L21" s="440"/>
      <c r="M21" s="440"/>
      <c r="N21" s="440"/>
    </row>
    <row r="22" spans="1:14">
      <c r="A22" s="182"/>
      <c r="B22" s="403"/>
      <c r="C22" s="406"/>
      <c r="D22" s="352"/>
      <c r="E22" s="300"/>
      <c r="F22" s="301"/>
      <c r="G22" s="340">
        <f t="shared" ref="G22:G33" si="0">E22*F22</f>
        <v>0</v>
      </c>
      <c r="H22" s="439"/>
      <c r="I22" s="440"/>
      <c r="J22" s="440"/>
      <c r="K22" s="440"/>
      <c r="L22" s="440"/>
      <c r="M22" s="440"/>
      <c r="N22" s="440"/>
    </row>
    <row r="23" spans="1:14">
      <c r="A23" s="182"/>
      <c r="B23" s="403"/>
      <c r="C23" s="406"/>
      <c r="D23" s="352"/>
      <c r="E23" s="300"/>
      <c r="F23" s="301"/>
      <c r="G23" s="340">
        <f t="shared" si="0"/>
        <v>0</v>
      </c>
      <c r="H23" s="439"/>
      <c r="I23" s="440"/>
      <c r="J23" s="440"/>
      <c r="K23" s="440"/>
      <c r="L23" s="440"/>
      <c r="M23" s="440"/>
      <c r="N23" s="440"/>
    </row>
    <row r="24" spans="1:14">
      <c r="A24" s="182"/>
      <c r="B24" s="403"/>
      <c r="C24" s="406"/>
      <c r="D24" s="352"/>
      <c r="E24" s="300"/>
      <c r="F24" s="301"/>
      <c r="G24" s="340">
        <f>E24*F24</f>
        <v>0</v>
      </c>
      <c r="H24" s="439"/>
      <c r="I24" s="440"/>
      <c r="J24" s="440"/>
      <c r="K24" s="440"/>
      <c r="L24" s="440"/>
      <c r="M24" s="440"/>
      <c r="N24" s="440"/>
    </row>
    <row r="25" spans="1:14">
      <c r="A25" s="182"/>
      <c r="B25" s="403"/>
      <c r="C25" s="406"/>
      <c r="D25" s="352"/>
      <c r="E25" s="300"/>
      <c r="F25" s="301"/>
      <c r="G25" s="340">
        <f t="shared" si="0"/>
        <v>0</v>
      </c>
      <c r="H25" s="439"/>
      <c r="I25" s="440"/>
      <c r="J25" s="440"/>
      <c r="K25" s="440"/>
      <c r="L25" s="440"/>
      <c r="M25" s="440"/>
      <c r="N25" s="440"/>
    </row>
    <row r="26" spans="1:14">
      <c r="A26" s="182"/>
      <c r="B26" s="403"/>
      <c r="C26" s="406"/>
      <c r="D26" s="352"/>
      <c r="E26" s="300"/>
      <c r="F26" s="301"/>
      <c r="G26" s="340">
        <f t="shared" si="0"/>
        <v>0</v>
      </c>
      <c r="H26" s="439"/>
      <c r="I26" s="440"/>
      <c r="J26" s="440"/>
      <c r="K26" s="440"/>
      <c r="L26" s="440"/>
      <c r="M26" s="440"/>
      <c r="N26" s="440"/>
    </row>
    <row r="27" spans="1:14">
      <c r="A27" s="182"/>
      <c r="B27" s="403"/>
      <c r="C27" s="406"/>
      <c r="D27" s="441" t="s">
        <v>67</v>
      </c>
      <c r="E27" s="442"/>
      <c r="F27" s="341">
        <f>SUM(F21:F26)</f>
        <v>0</v>
      </c>
      <c r="G27" s="340">
        <f>SUM(G21:G26)</f>
        <v>0</v>
      </c>
      <c r="H27" s="439"/>
      <c r="I27" s="440"/>
      <c r="J27" s="440"/>
      <c r="K27" s="440"/>
      <c r="L27" s="440"/>
      <c r="M27" s="440"/>
      <c r="N27" s="440"/>
    </row>
    <row r="28" spans="1:14">
      <c r="A28" s="182"/>
      <c r="B28" s="403"/>
      <c r="C28" s="409" t="s">
        <v>110</v>
      </c>
      <c r="D28" s="352">
        <v>44805</v>
      </c>
      <c r="E28" s="300">
        <v>5000</v>
      </c>
      <c r="F28" s="301">
        <v>400</v>
      </c>
      <c r="G28" s="340">
        <f t="shared" si="0"/>
        <v>2000000</v>
      </c>
      <c r="H28" s="439"/>
      <c r="I28" s="440"/>
      <c r="J28" s="440"/>
      <c r="K28" s="440"/>
      <c r="L28" s="440"/>
      <c r="M28" s="440"/>
      <c r="N28" s="440"/>
    </row>
    <row r="29" spans="1:14">
      <c r="A29" s="182"/>
      <c r="B29" s="403"/>
      <c r="C29" s="411"/>
      <c r="D29" s="352">
        <v>44817</v>
      </c>
      <c r="E29" s="300">
        <v>7000</v>
      </c>
      <c r="F29" s="301">
        <v>300</v>
      </c>
      <c r="G29" s="340">
        <f t="shared" si="0"/>
        <v>2100000</v>
      </c>
      <c r="H29" s="439"/>
      <c r="I29" s="440"/>
      <c r="J29" s="440"/>
      <c r="K29" s="440"/>
      <c r="L29" s="440"/>
      <c r="M29" s="440"/>
      <c r="N29" s="440"/>
    </row>
    <row r="30" spans="1:14">
      <c r="A30" s="182"/>
      <c r="B30" s="403"/>
      <c r="C30" s="411"/>
      <c r="D30" s="352">
        <v>44823</v>
      </c>
      <c r="E30" s="300">
        <v>8000</v>
      </c>
      <c r="F30" s="301">
        <v>100</v>
      </c>
      <c r="G30" s="340">
        <f t="shared" si="0"/>
        <v>800000</v>
      </c>
      <c r="H30" s="439"/>
      <c r="I30" s="440"/>
      <c r="J30" s="440"/>
      <c r="K30" s="440"/>
      <c r="L30" s="440"/>
      <c r="M30" s="440"/>
      <c r="N30" s="440"/>
    </row>
    <row r="31" spans="1:14">
      <c r="A31" s="182"/>
      <c r="B31" s="403"/>
      <c r="C31" s="411"/>
      <c r="D31" s="352"/>
      <c r="E31" s="300"/>
      <c r="F31" s="301"/>
      <c r="G31" s="340">
        <f t="shared" si="0"/>
        <v>0</v>
      </c>
      <c r="H31" s="439"/>
      <c r="I31" s="440"/>
      <c r="J31" s="440"/>
      <c r="K31" s="440"/>
      <c r="L31" s="440"/>
      <c r="M31" s="440"/>
      <c r="N31" s="440"/>
    </row>
    <row r="32" spans="1:14">
      <c r="A32" s="182"/>
      <c r="B32" s="403"/>
      <c r="C32" s="411"/>
      <c r="D32" s="352"/>
      <c r="E32" s="300"/>
      <c r="F32" s="301"/>
      <c r="G32" s="340">
        <f t="shared" si="0"/>
        <v>0</v>
      </c>
      <c r="H32" s="439"/>
      <c r="I32" s="440"/>
      <c r="J32" s="440"/>
      <c r="K32" s="440"/>
      <c r="L32" s="440"/>
      <c r="M32" s="440"/>
      <c r="N32" s="440"/>
    </row>
    <row r="33" spans="1:14">
      <c r="A33" s="182"/>
      <c r="B33" s="403"/>
      <c r="C33" s="411"/>
      <c r="D33" s="352"/>
      <c r="E33" s="300"/>
      <c r="F33" s="301"/>
      <c r="G33" s="340">
        <f t="shared" si="0"/>
        <v>0</v>
      </c>
      <c r="H33" s="439"/>
      <c r="I33" s="440"/>
      <c r="J33" s="440"/>
      <c r="K33" s="440"/>
      <c r="L33" s="440"/>
      <c r="M33" s="440"/>
      <c r="N33" s="440"/>
    </row>
    <row r="34" spans="1:14">
      <c r="A34" s="182"/>
      <c r="B34" s="404"/>
      <c r="C34" s="412"/>
      <c r="D34" s="407" t="s">
        <v>67</v>
      </c>
      <c r="E34" s="408"/>
      <c r="F34" s="341">
        <f>SUM(F28:F33)</f>
        <v>800</v>
      </c>
      <c r="G34" s="340">
        <f>SUM(G28:G33)</f>
        <v>4900000</v>
      </c>
      <c r="H34" s="439"/>
      <c r="I34" s="440"/>
      <c r="J34" s="440"/>
      <c r="K34" s="440"/>
      <c r="L34" s="440"/>
      <c r="M34" s="440"/>
      <c r="N34" s="440"/>
    </row>
    <row r="35" spans="1:14">
      <c r="A35" s="182"/>
      <c r="B35" s="399" t="s">
        <v>2</v>
      </c>
      <c r="C35" s="400"/>
      <c r="D35" s="400"/>
      <c r="E35" s="401"/>
      <c r="F35" s="342">
        <f>SUM(F27,F34)</f>
        <v>800</v>
      </c>
      <c r="G35" s="343">
        <f>SUM(G27,G34)</f>
        <v>4900000</v>
      </c>
      <c r="H35" s="439"/>
      <c r="I35" s="440"/>
      <c r="J35" s="440"/>
      <c r="K35" s="440"/>
      <c r="L35" s="440"/>
      <c r="M35" s="440"/>
      <c r="N35" s="440"/>
    </row>
    <row r="36" spans="1:14">
      <c r="A36" s="182"/>
      <c r="B36" s="402" t="s">
        <v>213</v>
      </c>
      <c r="C36" s="405" t="s">
        <v>112</v>
      </c>
      <c r="D36" s="352"/>
      <c r="E36" s="300"/>
      <c r="F36" s="301"/>
      <c r="G36" s="340">
        <f>E36*F36</f>
        <v>0</v>
      </c>
      <c r="H36" s="439"/>
      <c r="I36" s="440"/>
      <c r="J36" s="440"/>
      <c r="K36" s="440"/>
      <c r="L36" s="440"/>
      <c r="M36" s="440"/>
      <c r="N36" s="440"/>
    </row>
    <row r="37" spans="1:14">
      <c r="A37" s="182"/>
      <c r="B37" s="403"/>
      <c r="C37" s="406"/>
      <c r="D37" s="352"/>
      <c r="E37" s="300"/>
      <c r="F37" s="301"/>
      <c r="G37" s="340">
        <f>E37*F37</f>
        <v>0</v>
      </c>
      <c r="H37" s="439"/>
      <c r="I37" s="440"/>
      <c r="J37" s="440"/>
      <c r="K37" s="440"/>
      <c r="L37" s="440"/>
      <c r="M37" s="440"/>
      <c r="N37" s="440"/>
    </row>
    <row r="38" spans="1:14">
      <c r="A38" s="182"/>
      <c r="B38" s="403"/>
      <c r="C38" s="406"/>
      <c r="D38" s="352"/>
      <c r="E38" s="300"/>
      <c r="F38" s="301"/>
      <c r="G38" s="340">
        <f t="shared" ref="G38:G41" si="1">E38*F38</f>
        <v>0</v>
      </c>
      <c r="H38" s="439"/>
      <c r="I38" s="440"/>
      <c r="J38" s="440"/>
      <c r="K38" s="440"/>
      <c r="L38" s="440"/>
      <c r="M38" s="440"/>
      <c r="N38" s="440"/>
    </row>
    <row r="39" spans="1:14">
      <c r="A39" s="182"/>
      <c r="B39" s="403"/>
      <c r="C39" s="406"/>
      <c r="D39" s="352"/>
      <c r="E39" s="300"/>
      <c r="F39" s="301"/>
      <c r="G39" s="340">
        <f>E39*F39</f>
        <v>0</v>
      </c>
      <c r="H39" s="439"/>
      <c r="I39" s="440"/>
      <c r="J39" s="440"/>
      <c r="K39" s="440"/>
      <c r="L39" s="440"/>
      <c r="M39" s="440"/>
      <c r="N39" s="440"/>
    </row>
    <row r="40" spans="1:14">
      <c r="A40" s="182"/>
      <c r="B40" s="403"/>
      <c r="C40" s="406"/>
      <c r="D40" s="352"/>
      <c r="E40" s="300"/>
      <c r="F40" s="301"/>
      <c r="G40" s="340">
        <f>E40*F40</f>
        <v>0</v>
      </c>
      <c r="H40" s="439"/>
      <c r="I40" s="440"/>
      <c r="J40" s="440"/>
      <c r="K40" s="440"/>
      <c r="L40" s="440"/>
      <c r="M40" s="440"/>
      <c r="N40" s="440"/>
    </row>
    <row r="41" spans="1:14">
      <c r="A41" s="182"/>
      <c r="B41" s="403"/>
      <c r="C41" s="406"/>
      <c r="D41" s="352"/>
      <c r="E41" s="300"/>
      <c r="F41" s="301"/>
      <c r="G41" s="340">
        <f t="shared" si="1"/>
        <v>0</v>
      </c>
      <c r="H41" s="439"/>
      <c r="I41" s="440"/>
      <c r="J41" s="440"/>
      <c r="K41" s="440"/>
      <c r="L41" s="440"/>
      <c r="M41" s="440"/>
      <c r="N41" s="440"/>
    </row>
    <row r="42" spans="1:14">
      <c r="A42" s="182"/>
      <c r="B42" s="403"/>
      <c r="C42" s="406"/>
      <c r="D42" s="441" t="s">
        <v>67</v>
      </c>
      <c r="E42" s="442"/>
      <c r="F42" s="341">
        <f>SUM(F36:F41)</f>
        <v>0</v>
      </c>
      <c r="G42" s="340">
        <f>SUM(G36:G41)</f>
        <v>0</v>
      </c>
      <c r="H42" s="439"/>
      <c r="I42" s="440"/>
      <c r="J42" s="440"/>
      <c r="K42" s="440"/>
      <c r="L42" s="440"/>
      <c r="M42" s="440"/>
      <c r="N42" s="440"/>
    </row>
    <row r="43" spans="1:14">
      <c r="A43" s="182"/>
      <c r="B43" s="403"/>
      <c r="C43" s="443" t="s">
        <v>93</v>
      </c>
      <c r="D43" s="352">
        <v>44824</v>
      </c>
      <c r="E43" s="300">
        <v>6000</v>
      </c>
      <c r="F43" s="301">
        <v>800</v>
      </c>
      <c r="G43" s="340">
        <f t="shared" ref="G43:G48" si="2">E43*F43</f>
        <v>4800000</v>
      </c>
      <c r="H43" s="439"/>
      <c r="I43" s="440"/>
      <c r="J43" s="440"/>
      <c r="K43" s="440"/>
      <c r="L43" s="440"/>
      <c r="M43" s="440"/>
      <c r="N43" s="440"/>
    </row>
    <row r="44" spans="1:14">
      <c r="A44" s="182"/>
      <c r="B44" s="403"/>
      <c r="C44" s="411"/>
      <c r="D44" s="352"/>
      <c r="E44" s="300"/>
      <c r="F44" s="301"/>
      <c r="G44" s="340">
        <f t="shared" si="2"/>
        <v>0</v>
      </c>
      <c r="H44" s="439"/>
      <c r="I44" s="440"/>
      <c r="J44" s="440"/>
      <c r="K44" s="440"/>
      <c r="L44" s="440"/>
      <c r="M44" s="440"/>
      <c r="N44" s="440"/>
    </row>
    <row r="45" spans="1:14">
      <c r="A45" s="182"/>
      <c r="B45" s="403"/>
      <c r="C45" s="411"/>
      <c r="D45" s="352"/>
      <c r="E45" s="300"/>
      <c r="F45" s="301"/>
      <c r="G45" s="340">
        <f t="shared" si="2"/>
        <v>0</v>
      </c>
      <c r="H45" s="439"/>
      <c r="I45" s="440"/>
      <c r="J45" s="440"/>
      <c r="K45" s="440"/>
      <c r="L45" s="440"/>
      <c r="M45" s="440"/>
      <c r="N45" s="440"/>
    </row>
    <row r="46" spans="1:14">
      <c r="A46" s="182"/>
      <c r="B46" s="403"/>
      <c r="C46" s="411"/>
      <c r="D46" s="352"/>
      <c r="E46" s="300"/>
      <c r="F46" s="301"/>
      <c r="G46" s="340">
        <f t="shared" si="2"/>
        <v>0</v>
      </c>
      <c r="H46" s="439"/>
      <c r="I46" s="440"/>
      <c r="J46" s="440"/>
      <c r="K46" s="440"/>
      <c r="L46" s="440"/>
      <c r="M46" s="440"/>
      <c r="N46" s="440"/>
    </row>
    <row r="47" spans="1:14">
      <c r="A47" s="182"/>
      <c r="B47" s="403"/>
      <c r="C47" s="411"/>
      <c r="D47" s="352"/>
      <c r="E47" s="300"/>
      <c r="F47" s="301"/>
      <c r="G47" s="340">
        <f t="shared" si="2"/>
        <v>0</v>
      </c>
      <c r="H47" s="439"/>
      <c r="I47" s="440"/>
      <c r="J47" s="440"/>
      <c r="K47" s="440"/>
      <c r="L47" s="440"/>
      <c r="M47" s="440"/>
      <c r="N47" s="440"/>
    </row>
    <row r="48" spans="1:14">
      <c r="A48" s="182"/>
      <c r="B48" s="403"/>
      <c r="C48" s="411"/>
      <c r="D48" s="352"/>
      <c r="E48" s="300"/>
      <c r="F48" s="301"/>
      <c r="G48" s="340">
        <f t="shared" si="2"/>
        <v>0</v>
      </c>
      <c r="H48" s="439"/>
      <c r="I48" s="440"/>
      <c r="J48" s="440"/>
      <c r="K48" s="440"/>
      <c r="L48" s="440"/>
      <c r="M48" s="440"/>
      <c r="N48" s="440"/>
    </row>
    <row r="49" spans="1:14">
      <c r="A49" s="182"/>
      <c r="B49" s="404"/>
      <c r="C49" s="412"/>
      <c r="D49" s="407" t="s">
        <v>67</v>
      </c>
      <c r="E49" s="408"/>
      <c r="F49" s="341">
        <f>SUM(F43:F48)</f>
        <v>800</v>
      </c>
      <c r="G49" s="340">
        <f>SUM(G43:G48)</f>
        <v>4800000</v>
      </c>
      <c r="H49" s="439"/>
      <c r="I49" s="440"/>
      <c r="J49" s="440"/>
      <c r="K49" s="440"/>
      <c r="L49" s="440"/>
      <c r="M49" s="440"/>
      <c r="N49" s="440"/>
    </row>
    <row r="50" spans="1:14">
      <c r="A50" s="182"/>
      <c r="B50" s="399" t="s">
        <v>2</v>
      </c>
      <c r="C50" s="400"/>
      <c r="D50" s="400"/>
      <c r="E50" s="401"/>
      <c r="F50" s="342">
        <f>SUM(F42,F49)</f>
        <v>800</v>
      </c>
      <c r="G50" s="343">
        <f>SUM(G42,G49)</f>
        <v>4800000</v>
      </c>
      <c r="H50" s="439"/>
      <c r="I50" s="440"/>
      <c r="J50" s="440"/>
      <c r="K50" s="440"/>
      <c r="L50" s="440"/>
      <c r="M50" s="440"/>
      <c r="N50" s="440"/>
    </row>
    <row r="51" spans="1:14">
      <c r="A51" s="182"/>
      <c r="B51" s="402" t="s">
        <v>213</v>
      </c>
      <c r="C51" s="405" t="s">
        <v>112</v>
      </c>
      <c r="D51" s="352"/>
      <c r="E51" s="301"/>
      <c r="F51" s="301"/>
      <c r="G51" s="344">
        <f>E51*F51</f>
        <v>0</v>
      </c>
      <c r="H51" s="439"/>
      <c r="I51" s="440"/>
      <c r="J51" s="440"/>
      <c r="K51" s="440"/>
      <c r="L51" s="440"/>
      <c r="M51" s="440"/>
      <c r="N51" s="440"/>
    </row>
    <row r="52" spans="1:14">
      <c r="A52" s="182"/>
      <c r="B52" s="403"/>
      <c r="C52" s="406"/>
      <c r="D52" s="352"/>
      <c r="E52" s="301"/>
      <c r="F52" s="301"/>
      <c r="G52" s="344">
        <f t="shared" ref="G52:G56" si="3">E52*F52</f>
        <v>0</v>
      </c>
      <c r="H52" s="439"/>
      <c r="I52" s="440"/>
      <c r="J52" s="440"/>
      <c r="K52" s="440"/>
      <c r="L52" s="440"/>
      <c r="M52" s="440"/>
      <c r="N52" s="440"/>
    </row>
    <row r="53" spans="1:14">
      <c r="A53" s="182"/>
      <c r="B53" s="403"/>
      <c r="C53" s="406"/>
      <c r="D53" s="352"/>
      <c r="E53" s="301"/>
      <c r="F53" s="301"/>
      <c r="G53" s="344">
        <f t="shared" si="3"/>
        <v>0</v>
      </c>
      <c r="H53" s="439"/>
      <c r="I53" s="440"/>
      <c r="J53" s="440"/>
      <c r="K53" s="440"/>
      <c r="L53" s="440"/>
      <c r="M53" s="440"/>
      <c r="N53" s="440"/>
    </row>
    <row r="54" spans="1:14">
      <c r="A54" s="182"/>
      <c r="B54" s="403"/>
      <c r="C54" s="406"/>
      <c r="D54" s="352"/>
      <c r="E54" s="301"/>
      <c r="F54" s="301"/>
      <c r="G54" s="344">
        <f t="shared" si="3"/>
        <v>0</v>
      </c>
      <c r="H54" s="439"/>
      <c r="I54" s="440"/>
      <c r="J54" s="440"/>
      <c r="K54" s="440"/>
      <c r="L54" s="440"/>
      <c r="M54" s="440"/>
      <c r="N54" s="440"/>
    </row>
    <row r="55" spans="1:14">
      <c r="A55" s="182"/>
      <c r="B55" s="403"/>
      <c r="C55" s="406"/>
      <c r="D55" s="352"/>
      <c r="E55" s="301"/>
      <c r="F55" s="301"/>
      <c r="G55" s="344">
        <f t="shared" si="3"/>
        <v>0</v>
      </c>
      <c r="H55" s="439"/>
      <c r="I55" s="440"/>
      <c r="J55" s="440"/>
      <c r="K55" s="440"/>
      <c r="L55" s="440"/>
      <c r="M55" s="440"/>
      <c r="N55" s="440"/>
    </row>
    <row r="56" spans="1:14">
      <c r="A56" s="182"/>
      <c r="B56" s="403"/>
      <c r="C56" s="406"/>
      <c r="D56" s="352"/>
      <c r="E56" s="301"/>
      <c r="F56" s="301"/>
      <c r="G56" s="344">
        <f t="shared" si="3"/>
        <v>0</v>
      </c>
      <c r="H56" s="439"/>
      <c r="I56" s="440"/>
      <c r="J56" s="440"/>
      <c r="K56" s="440"/>
      <c r="L56" s="440"/>
      <c r="M56" s="440"/>
      <c r="N56" s="440"/>
    </row>
    <row r="57" spans="1:14">
      <c r="A57" s="182"/>
      <c r="B57" s="403"/>
      <c r="C57" s="406"/>
      <c r="D57" s="407" t="s">
        <v>67</v>
      </c>
      <c r="E57" s="408"/>
      <c r="F57" s="341">
        <f>SUM(F51:F56)</f>
        <v>0</v>
      </c>
      <c r="G57" s="344">
        <f>SUM(G51:G56)</f>
        <v>0</v>
      </c>
      <c r="H57" s="439"/>
      <c r="I57" s="440"/>
      <c r="J57" s="440"/>
      <c r="K57" s="440"/>
      <c r="L57" s="440"/>
      <c r="M57" s="440"/>
      <c r="N57" s="440"/>
    </row>
    <row r="58" spans="1:14">
      <c r="A58" s="182"/>
      <c r="B58" s="403"/>
      <c r="C58" s="409" t="s">
        <v>93</v>
      </c>
      <c r="D58" s="352"/>
      <c r="E58" s="301"/>
      <c r="F58" s="301"/>
      <c r="G58" s="344">
        <f>E58*F58</f>
        <v>0</v>
      </c>
      <c r="H58" s="439"/>
      <c r="I58" s="440"/>
      <c r="J58" s="440"/>
      <c r="K58" s="440"/>
      <c r="L58" s="440"/>
      <c r="M58" s="440"/>
      <c r="N58" s="440"/>
    </row>
    <row r="59" spans="1:14">
      <c r="A59" s="182"/>
      <c r="B59" s="403"/>
      <c r="C59" s="410"/>
      <c r="D59" s="352"/>
      <c r="E59" s="301"/>
      <c r="F59" s="301"/>
      <c r="G59" s="344">
        <f t="shared" ref="G59:G63" si="4">E59*F59</f>
        <v>0</v>
      </c>
      <c r="H59" s="439"/>
      <c r="I59" s="440"/>
      <c r="J59" s="440"/>
      <c r="K59" s="440"/>
      <c r="L59" s="440"/>
      <c r="M59" s="440"/>
      <c r="N59" s="440"/>
    </row>
    <row r="60" spans="1:14">
      <c r="A60" s="182"/>
      <c r="B60" s="403"/>
      <c r="C60" s="410"/>
      <c r="D60" s="352"/>
      <c r="E60" s="301"/>
      <c r="F60" s="301"/>
      <c r="G60" s="344">
        <f t="shared" si="4"/>
        <v>0</v>
      </c>
      <c r="H60" s="439"/>
      <c r="I60" s="440"/>
      <c r="J60" s="440"/>
      <c r="K60" s="440"/>
      <c r="L60" s="440"/>
      <c r="M60" s="440"/>
      <c r="N60" s="440"/>
    </row>
    <row r="61" spans="1:14">
      <c r="A61" s="182"/>
      <c r="B61" s="403"/>
      <c r="C61" s="410"/>
      <c r="D61" s="352"/>
      <c r="E61" s="301"/>
      <c r="F61" s="301"/>
      <c r="G61" s="344">
        <f>E61*F61</f>
        <v>0</v>
      </c>
      <c r="H61" s="439"/>
      <c r="I61" s="440"/>
      <c r="J61" s="440"/>
      <c r="K61" s="440"/>
      <c r="L61" s="440"/>
      <c r="M61" s="440"/>
      <c r="N61" s="440"/>
    </row>
    <row r="62" spans="1:14">
      <c r="A62" s="182"/>
      <c r="B62" s="403"/>
      <c r="C62" s="411"/>
      <c r="D62" s="352"/>
      <c r="E62" s="301"/>
      <c r="F62" s="301"/>
      <c r="G62" s="344">
        <f t="shared" si="4"/>
        <v>0</v>
      </c>
      <c r="H62" s="439"/>
      <c r="I62" s="440"/>
      <c r="J62" s="440"/>
      <c r="K62" s="440"/>
      <c r="L62" s="440"/>
      <c r="M62" s="440"/>
      <c r="N62" s="440"/>
    </row>
    <row r="63" spans="1:14">
      <c r="A63" s="182"/>
      <c r="B63" s="403"/>
      <c r="C63" s="411"/>
      <c r="D63" s="352"/>
      <c r="E63" s="301"/>
      <c r="F63" s="301"/>
      <c r="G63" s="344">
        <f t="shared" si="4"/>
        <v>0</v>
      </c>
      <c r="H63" s="439"/>
      <c r="I63" s="440"/>
      <c r="J63" s="440"/>
      <c r="K63" s="440"/>
      <c r="L63" s="440"/>
      <c r="M63" s="440"/>
      <c r="N63" s="440"/>
    </row>
    <row r="64" spans="1:14">
      <c r="A64" s="182"/>
      <c r="B64" s="404"/>
      <c r="C64" s="412"/>
      <c r="D64" s="407" t="s">
        <v>67</v>
      </c>
      <c r="E64" s="408"/>
      <c r="F64" s="341">
        <f>SUM(F58:F63)</f>
        <v>0</v>
      </c>
      <c r="G64" s="344">
        <f>SUM(G58:G63)</f>
        <v>0</v>
      </c>
      <c r="H64" s="439"/>
      <c r="I64" s="440"/>
      <c r="J64" s="440"/>
      <c r="K64" s="440"/>
      <c r="L64" s="440"/>
      <c r="M64" s="440"/>
      <c r="N64" s="440"/>
    </row>
    <row r="65" spans="1:14">
      <c r="A65" s="182"/>
      <c r="B65" s="399" t="s">
        <v>2</v>
      </c>
      <c r="C65" s="400"/>
      <c r="D65" s="400"/>
      <c r="E65" s="401"/>
      <c r="F65" s="342">
        <f>SUM(F57,F64)</f>
        <v>0</v>
      </c>
      <c r="G65" s="344">
        <f>SUM(G57,G64)</f>
        <v>0</v>
      </c>
      <c r="H65" s="182"/>
      <c r="I65" s="182"/>
      <c r="J65" s="182"/>
      <c r="K65" s="182"/>
      <c r="L65" s="182"/>
      <c r="M65" s="182"/>
      <c r="N65" s="182"/>
    </row>
    <row r="66" spans="1:14" ht="19.5" thickBot="1">
      <c r="A66" s="182"/>
      <c r="B66" s="413" t="s">
        <v>84</v>
      </c>
      <c r="C66" s="414"/>
      <c r="D66" s="415"/>
      <c r="E66" s="415"/>
      <c r="F66" s="345">
        <f>SUM(F35,F50,F65)</f>
        <v>1600</v>
      </c>
      <c r="G66" s="346">
        <f>SUM(G35,G50,G65)</f>
        <v>9700000</v>
      </c>
      <c r="H66" s="182"/>
      <c r="I66" s="182"/>
      <c r="J66" s="182"/>
      <c r="K66" s="182"/>
      <c r="L66" s="182"/>
      <c r="M66" s="182"/>
      <c r="N66" s="182"/>
    </row>
    <row r="67" spans="1:14">
      <c r="A67" s="182"/>
      <c r="B67" s="347"/>
      <c r="C67" s="347"/>
      <c r="D67" s="347"/>
      <c r="E67" s="347"/>
      <c r="F67" s="348"/>
      <c r="G67" s="348"/>
      <c r="H67" s="182"/>
      <c r="I67" s="182"/>
      <c r="J67" s="182"/>
      <c r="K67" s="182"/>
      <c r="L67" s="182"/>
      <c r="M67" s="182"/>
      <c r="N67" s="182"/>
    </row>
    <row r="68" spans="1:14" ht="24.75" thickBot="1">
      <c r="A68" s="182"/>
      <c r="B68" s="305" t="s">
        <v>29</v>
      </c>
      <c r="C68" s="303"/>
      <c r="D68" s="182"/>
      <c r="E68" s="182"/>
      <c r="F68" s="182"/>
      <c r="G68" s="182"/>
      <c r="H68" s="182"/>
      <c r="I68" s="182"/>
      <c r="J68" s="182"/>
      <c r="K68" s="182"/>
      <c r="L68" s="182"/>
      <c r="M68" s="182"/>
      <c r="N68" s="182"/>
    </row>
    <row r="69" spans="1:14" ht="50.25">
      <c r="A69" s="182"/>
      <c r="B69" s="416" t="s">
        <v>214</v>
      </c>
      <c r="C69" s="417"/>
      <c r="D69" s="349" t="s">
        <v>6</v>
      </c>
      <c r="E69" s="337" t="s">
        <v>68</v>
      </c>
      <c r="F69" s="338" t="s">
        <v>69</v>
      </c>
      <c r="G69" s="339" t="s">
        <v>66</v>
      </c>
      <c r="H69" s="439"/>
      <c r="I69" s="440"/>
      <c r="J69" s="440"/>
      <c r="K69" s="440"/>
      <c r="L69" s="440"/>
      <c r="M69" s="440"/>
      <c r="N69" s="440"/>
    </row>
    <row r="70" spans="1:14">
      <c r="A70" s="182"/>
      <c r="B70" s="418" t="s">
        <v>213</v>
      </c>
      <c r="C70" s="419"/>
      <c r="D70" s="352">
        <v>44805</v>
      </c>
      <c r="E70" s="300">
        <v>1600</v>
      </c>
      <c r="F70" s="301">
        <v>200</v>
      </c>
      <c r="G70" s="340">
        <f>E70*F70</f>
        <v>320000</v>
      </c>
      <c r="H70" s="439"/>
      <c r="I70" s="440"/>
      <c r="J70" s="440"/>
      <c r="K70" s="440"/>
      <c r="L70" s="440"/>
      <c r="M70" s="440"/>
      <c r="N70" s="440"/>
    </row>
    <row r="71" spans="1:14">
      <c r="A71" s="182"/>
      <c r="B71" s="420"/>
      <c r="C71" s="421"/>
      <c r="D71" s="352">
        <v>44809</v>
      </c>
      <c r="E71" s="300">
        <v>1300</v>
      </c>
      <c r="F71" s="301">
        <v>800</v>
      </c>
      <c r="G71" s="340">
        <f t="shared" ref="G71:G76" si="5">E71*F71</f>
        <v>1040000</v>
      </c>
      <c r="H71" s="439"/>
      <c r="I71" s="440"/>
      <c r="J71" s="440"/>
      <c r="K71" s="440"/>
      <c r="L71" s="440"/>
      <c r="M71" s="440"/>
      <c r="N71" s="440"/>
    </row>
    <row r="72" spans="1:14">
      <c r="A72" s="182"/>
      <c r="B72" s="420"/>
      <c r="C72" s="421"/>
      <c r="D72" s="352">
        <v>44824</v>
      </c>
      <c r="E72" s="300">
        <v>1000</v>
      </c>
      <c r="F72" s="301">
        <v>1000</v>
      </c>
      <c r="G72" s="340">
        <f t="shared" si="5"/>
        <v>1000000</v>
      </c>
      <c r="H72" s="439"/>
      <c r="I72" s="440"/>
      <c r="J72" s="440"/>
      <c r="K72" s="440"/>
      <c r="L72" s="440"/>
      <c r="M72" s="440"/>
      <c r="N72" s="440"/>
    </row>
    <row r="73" spans="1:14">
      <c r="A73" s="182"/>
      <c r="B73" s="420"/>
      <c r="C73" s="421"/>
      <c r="D73" s="352"/>
      <c r="E73" s="300"/>
      <c r="F73" s="301"/>
      <c r="G73" s="340">
        <f t="shared" si="5"/>
        <v>0</v>
      </c>
      <c r="H73" s="439"/>
      <c r="I73" s="440"/>
      <c r="J73" s="440"/>
      <c r="K73" s="440"/>
      <c r="L73" s="440"/>
      <c r="M73" s="440"/>
      <c r="N73" s="440"/>
    </row>
    <row r="74" spans="1:14">
      <c r="A74" s="182"/>
      <c r="B74" s="420"/>
      <c r="C74" s="421"/>
      <c r="D74" s="352"/>
      <c r="E74" s="300"/>
      <c r="F74" s="301"/>
      <c r="G74" s="340">
        <f t="shared" si="5"/>
        <v>0</v>
      </c>
      <c r="H74" s="439"/>
      <c r="I74" s="440"/>
      <c r="J74" s="440"/>
      <c r="K74" s="440"/>
      <c r="L74" s="440"/>
      <c r="M74" s="440"/>
      <c r="N74" s="440"/>
    </row>
    <row r="75" spans="1:14">
      <c r="A75" s="182"/>
      <c r="B75" s="420"/>
      <c r="C75" s="421"/>
      <c r="D75" s="352"/>
      <c r="E75" s="300"/>
      <c r="F75" s="301"/>
      <c r="G75" s="340">
        <f t="shared" si="5"/>
        <v>0</v>
      </c>
      <c r="H75" s="439"/>
      <c r="I75" s="440"/>
      <c r="J75" s="440"/>
      <c r="K75" s="440"/>
      <c r="L75" s="440"/>
      <c r="M75" s="440"/>
      <c r="N75" s="440"/>
    </row>
    <row r="76" spans="1:14">
      <c r="A76" s="182"/>
      <c r="B76" s="422"/>
      <c r="C76" s="423"/>
      <c r="D76" s="352"/>
      <c r="E76" s="300"/>
      <c r="F76" s="301"/>
      <c r="G76" s="340">
        <f t="shared" si="5"/>
        <v>0</v>
      </c>
      <c r="H76" s="439"/>
      <c r="I76" s="440"/>
      <c r="J76" s="440"/>
      <c r="K76" s="440"/>
      <c r="L76" s="440"/>
      <c r="M76" s="440"/>
      <c r="N76" s="440"/>
    </row>
    <row r="77" spans="1:14">
      <c r="A77" s="182"/>
      <c r="B77" s="399" t="s">
        <v>67</v>
      </c>
      <c r="C77" s="400"/>
      <c r="D77" s="400"/>
      <c r="E77" s="401"/>
      <c r="F77" s="350">
        <f>SUM(F70:F76)</f>
        <v>2000</v>
      </c>
      <c r="G77" s="340">
        <f>SUM(G70:G76)</f>
        <v>2360000</v>
      </c>
      <c r="H77" s="439"/>
      <c r="I77" s="440"/>
      <c r="J77" s="440"/>
      <c r="K77" s="440"/>
      <c r="L77" s="440"/>
      <c r="M77" s="440"/>
      <c r="N77" s="440"/>
    </row>
    <row r="78" spans="1:14">
      <c r="A78" s="182"/>
      <c r="B78" s="418" t="s">
        <v>213</v>
      </c>
      <c r="C78" s="419"/>
      <c r="D78" s="352"/>
      <c r="E78" s="301"/>
      <c r="F78" s="301"/>
      <c r="G78" s="344">
        <f>E78*F78</f>
        <v>0</v>
      </c>
      <c r="H78" s="439"/>
      <c r="I78" s="440"/>
      <c r="J78" s="440"/>
      <c r="K78" s="440"/>
      <c r="L78" s="440"/>
      <c r="M78" s="440"/>
      <c r="N78" s="440"/>
    </row>
    <row r="79" spans="1:14">
      <c r="A79" s="182"/>
      <c r="B79" s="420"/>
      <c r="C79" s="421"/>
      <c r="D79" s="352"/>
      <c r="E79" s="301"/>
      <c r="F79" s="301"/>
      <c r="G79" s="344">
        <f t="shared" ref="G79:G83" si="6">E79*F79</f>
        <v>0</v>
      </c>
      <c r="H79" s="439"/>
      <c r="I79" s="440"/>
      <c r="J79" s="440"/>
      <c r="K79" s="440"/>
      <c r="L79" s="440"/>
      <c r="M79" s="440"/>
      <c r="N79" s="440"/>
    </row>
    <row r="80" spans="1:14">
      <c r="A80" s="182"/>
      <c r="B80" s="420"/>
      <c r="C80" s="421"/>
      <c r="D80" s="352"/>
      <c r="E80" s="301"/>
      <c r="F80" s="301"/>
      <c r="G80" s="344">
        <f t="shared" si="6"/>
        <v>0</v>
      </c>
      <c r="H80" s="439"/>
      <c r="I80" s="440"/>
      <c r="J80" s="440"/>
      <c r="K80" s="440"/>
      <c r="L80" s="440"/>
      <c r="M80" s="440"/>
      <c r="N80" s="440"/>
    </row>
    <row r="81" spans="1:14">
      <c r="A81" s="182"/>
      <c r="B81" s="420"/>
      <c r="C81" s="421"/>
      <c r="D81" s="352"/>
      <c r="E81" s="301"/>
      <c r="F81" s="301"/>
      <c r="G81" s="344">
        <f t="shared" si="6"/>
        <v>0</v>
      </c>
      <c r="H81" s="439"/>
      <c r="I81" s="440"/>
      <c r="J81" s="440"/>
      <c r="K81" s="440"/>
      <c r="L81" s="440"/>
      <c r="M81" s="440"/>
      <c r="N81" s="440"/>
    </row>
    <row r="82" spans="1:14">
      <c r="A82" s="182"/>
      <c r="B82" s="420"/>
      <c r="C82" s="421"/>
      <c r="D82" s="352"/>
      <c r="E82" s="301"/>
      <c r="F82" s="301"/>
      <c r="G82" s="344">
        <f t="shared" si="6"/>
        <v>0</v>
      </c>
      <c r="H82" s="439"/>
      <c r="I82" s="440"/>
      <c r="J82" s="440"/>
      <c r="K82" s="440"/>
      <c r="L82" s="440"/>
      <c r="M82" s="440"/>
      <c r="N82" s="440"/>
    </row>
    <row r="83" spans="1:14">
      <c r="A83" s="182"/>
      <c r="B83" s="422"/>
      <c r="C83" s="423"/>
      <c r="D83" s="352"/>
      <c r="E83" s="301"/>
      <c r="F83" s="301"/>
      <c r="G83" s="344">
        <f t="shared" si="6"/>
        <v>0</v>
      </c>
      <c r="H83" s="439"/>
      <c r="I83" s="440"/>
      <c r="J83" s="440"/>
      <c r="K83" s="440"/>
      <c r="L83" s="440"/>
      <c r="M83" s="440"/>
      <c r="N83" s="440"/>
    </row>
    <row r="84" spans="1:14">
      <c r="A84" s="182"/>
      <c r="B84" s="399" t="s">
        <v>67</v>
      </c>
      <c r="C84" s="400"/>
      <c r="D84" s="400"/>
      <c r="E84" s="401"/>
      <c r="F84" s="342">
        <f>SUM(F78:F83)</f>
        <v>0</v>
      </c>
      <c r="G84" s="344">
        <f>SUM(G78:G83)</f>
        <v>0</v>
      </c>
      <c r="H84" s="439"/>
      <c r="I84" s="440"/>
      <c r="J84" s="440"/>
      <c r="K84" s="440"/>
      <c r="L84" s="440"/>
      <c r="M84" s="440"/>
      <c r="N84" s="440"/>
    </row>
    <row r="85" spans="1:14">
      <c r="A85" s="182"/>
      <c r="B85" s="418" t="s">
        <v>213</v>
      </c>
      <c r="C85" s="419"/>
      <c r="D85" s="352"/>
      <c r="E85" s="301"/>
      <c r="F85" s="301"/>
      <c r="G85" s="344">
        <f>E85*F85</f>
        <v>0</v>
      </c>
      <c r="H85" s="439"/>
      <c r="I85" s="440"/>
      <c r="J85" s="440"/>
      <c r="K85" s="440"/>
      <c r="L85" s="440"/>
      <c r="M85" s="440"/>
      <c r="N85" s="440"/>
    </row>
    <row r="86" spans="1:14">
      <c r="A86" s="182"/>
      <c r="B86" s="420"/>
      <c r="C86" s="421"/>
      <c r="D86" s="352"/>
      <c r="E86" s="301"/>
      <c r="F86" s="301"/>
      <c r="G86" s="344">
        <f t="shared" ref="G86:G90" si="7">E86*F86</f>
        <v>0</v>
      </c>
      <c r="H86" s="439"/>
      <c r="I86" s="440"/>
      <c r="J86" s="440"/>
      <c r="K86" s="440"/>
      <c r="L86" s="440"/>
      <c r="M86" s="440"/>
      <c r="N86" s="440"/>
    </row>
    <row r="87" spans="1:14">
      <c r="A87" s="182"/>
      <c r="B87" s="420"/>
      <c r="C87" s="421"/>
      <c r="D87" s="352"/>
      <c r="E87" s="301"/>
      <c r="F87" s="301"/>
      <c r="G87" s="344">
        <f t="shared" si="7"/>
        <v>0</v>
      </c>
      <c r="H87" s="439"/>
      <c r="I87" s="440"/>
      <c r="J87" s="440"/>
      <c r="K87" s="440"/>
      <c r="L87" s="440"/>
      <c r="M87" s="440"/>
      <c r="N87" s="440"/>
    </row>
    <row r="88" spans="1:14">
      <c r="A88" s="182"/>
      <c r="B88" s="420"/>
      <c r="C88" s="421"/>
      <c r="D88" s="352"/>
      <c r="E88" s="301"/>
      <c r="F88" s="301"/>
      <c r="G88" s="344">
        <f t="shared" si="7"/>
        <v>0</v>
      </c>
      <c r="H88" s="439"/>
      <c r="I88" s="440"/>
      <c r="J88" s="440"/>
      <c r="K88" s="440"/>
      <c r="L88" s="440"/>
      <c r="M88" s="440"/>
      <c r="N88" s="440"/>
    </row>
    <row r="89" spans="1:14">
      <c r="A89" s="182"/>
      <c r="B89" s="420"/>
      <c r="C89" s="421"/>
      <c r="D89" s="352"/>
      <c r="E89" s="301"/>
      <c r="F89" s="301"/>
      <c r="G89" s="344">
        <f t="shared" si="7"/>
        <v>0</v>
      </c>
      <c r="H89" s="439"/>
      <c r="I89" s="440"/>
      <c r="J89" s="440"/>
      <c r="K89" s="440"/>
      <c r="L89" s="440"/>
      <c r="M89" s="440"/>
      <c r="N89" s="440"/>
    </row>
    <row r="90" spans="1:14">
      <c r="A90" s="182"/>
      <c r="B90" s="422"/>
      <c r="C90" s="423"/>
      <c r="D90" s="352"/>
      <c r="E90" s="301"/>
      <c r="F90" s="301"/>
      <c r="G90" s="344">
        <f t="shared" si="7"/>
        <v>0</v>
      </c>
      <c r="H90" s="439"/>
      <c r="I90" s="440"/>
      <c r="J90" s="440"/>
      <c r="K90" s="440"/>
      <c r="L90" s="440"/>
      <c r="M90" s="440"/>
      <c r="N90" s="440"/>
    </row>
    <row r="91" spans="1:14">
      <c r="A91" s="182"/>
      <c r="B91" s="399" t="s">
        <v>67</v>
      </c>
      <c r="C91" s="400"/>
      <c r="D91" s="400"/>
      <c r="E91" s="401"/>
      <c r="F91" s="342">
        <f>SUM(F85:F90)</f>
        <v>0</v>
      </c>
      <c r="G91" s="344">
        <f>SUM(G85:G90)</f>
        <v>0</v>
      </c>
      <c r="H91" s="182"/>
      <c r="I91" s="182"/>
      <c r="J91" s="182"/>
      <c r="K91" s="182"/>
      <c r="L91" s="182"/>
      <c r="M91" s="182"/>
      <c r="N91" s="182"/>
    </row>
    <row r="92" spans="1:14">
      <c r="A92" s="182"/>
      <c r="B92" s="418" t="s">
        <v>213</v>
      </c>
      <c r="C92" s="419"/>
      <c r="D92" s="352"/>
      <c r="E92" s="301"/>
      <c r="F92" s="301"/>
      <c r="G92" s="344">
        <f>E92*F92</f>
        <v>0</v>
      </c>
      <c r="H92" s="182"/>
      <c r="I92" s="182"/>
      <c r="J92" s="182"/>
      <c r="K92" s="182"/>
      <c r="L92" s="182"/>
      <c r="M92" s="182"/>
      <c r="N92" s="182"/>
    </row>
    <row r="93" spans="1:14">
      <c r="A93" s="182"/>
      <c r="B93" s="420"/>
      <c r="C93" s="421"/>
      <c r="D93" s="352"/>
      <c r="E93" s="301"/>
      <c r="F93" s="301"/>
      <c r="G93" s="344">
        <f t="shared" ref="G93:G97" si="8">E93*F93</f>
        <v>0</v>
      </c>
      <c r="H93" s="182"/>
      <c r="I93" s="182"/>
      <c r="J93" s="182"/>
      <c r="K93" s="182"/>
      <c r="L93" s="182"/>
      <c r="M93" s="182"/>
      <c r="N93" s="182"/>
    </row>
    <row r="94" spans="1:14">
      <c r="A94" s="182"/>
      <c r="B94" s="420"/>
      <c r="C94" s="421"/>
      <c r="D94" s="352"/>
      <c r="E94" s="301"/>
      <c r="F94" s="301"/>
      <c r="G94" s="344">
        <f t="shared" si="8"/>
        <v>0</v>
      </c>
      <c r="H94" s="182"/>
      <c r="I94" s="182"/>
      <c r="J94" s="182"/>
      <c r="K94" s="182"/>
      <c r="L94" s="182"/>
      <c r="M94" s="182"/>
      <c r="N94" s="182"/>
    </row>
    <row r="95" spans="1:14">
      <c r="A95" s="182"/>
      <c r="B95" s="420"/>
      <c r="C95" s="421"/>
      <c r="D95" s="352"/>
      <c r="E95" s="301"/>
      <c r="F95" s="301"/>
      <c r="G95" s="344">
        <f t="shared" si="8"/>
        <v>0</v>
      </c>
      <c r="H95" s="182"/>
      <c r="I95" s="182"/>
      <c r="J95" s="182"/>
      <c r="K95" s="182"/>
      <c r="L95" s="182"/>
      <c r="M95" s="182"/>
      <c r="N95" s="182"/>
    </row>
    <row r="96" spans="1:14">
      <c r="A96" s="182"/>
      <c r="B96" s="420"/>
      <c r="C96" s="421"/>
      <c r="D96" s="352"/>
      <c r="E96" s="301"/>
      <c r="F96" s="301"/>
      <c r="G96" s="344">
        <f t="shared" si="8"/>
        <v>0</v>
      </c>
      <c r="H96" s="182"/>
      <c r="I96" s="182"/>
      <c r="J96" s="182"/>
      <c r="K96" s="182"/>
      <c r="L96" s="182"/>
      <c r="M96" s="182"/>
      <c r="N96" s="182"/>
    </row>
    <row r="97" spans="1:14">
      <c r="A97" s="182"/>
      <c r="B97" s="422"/>
      <c r="C97" s="423"/>
      <c r="D97" s="352"/>
      <c r="E97" s="301"/>
      <c r="F97" s="301"/>
      <c r="G97" s="344">
        <f t="shared" si="8"/>
        <v>0</v>
      </c>
      <c r="H97" s="182"/>
      <c r="I97" s="182"/>
      <c r="J97" s="182"/>
      <c r="K97" s="182"/>
      <c r="L97" s="182"/>
      <c r="M97" s="182"/>
      <c r="N97" s="182"/>
    </row>
    <row r="98" spans="1:14">
      <c r="A98" s="182"/>
      <c r="B98" s="399" t="s">
        <v>67</v>
      </c>
      <c r="C98" s="400"/>
      <c r="D98" s="400"/>
      <c r="E98" s="401"/>
      <c r="F98" s="342">
        <f>SUM(F92:F97)</f>
        <v>0</v>
      </c>
      <c r="G98" s="344">
        <f>SUM(G92:G97)</f>
        <v>0</v>
      </c>
      <c r="H98" s="182"/>
      <c r="I98" s="182"/>
      <c r="J98" s="182"/>
      <c r="K98" s="182"/>
      <c r="L98" s="182"/>
      <c r="M98" s="182"/>
      <c r="N98" s="182"/>
    </row>
    <row r="99" spans="1:14">
      <c r="A99" s="182"/>
      <c r="B99" s="418" t="s">
        <v>213</v>
      </c>
      <c r="C99" s="419"/>
      <c r="D99" s="352"/>
      <c r="E99" s="301"/>
      <c r="F99" s="301"/>
      <c r="G99" s="344">
        <f>E99*F99</f>
        <v>0</v>
      </c>
      <c r="H99" s="182"/>
      <c r="I99" s="182"/>
      <c r="J99" s="182"/>
      <c r="K99" s="182"/>
      <c r="L99" s="182"/>
      <c r="M99" s="182"/>
      <c r="N99" s="182"/>
    </row>
    <row r="100" spans="1:14">
      <c r="A100" s="182"/>
      <c r="B100" s="420"/>
      <c r="C100" s="421"/>
      <c r="D100" s="352"/>
      <c r="E100" s="301"/>
      <c r="F100" s="301"/>
      <c r="G100" s="344">
        <f t="shared" ref="G100:G104" si="9">E100*F100</f>
        <v>0</v>
      </c>
      <c r="H100" s="182"/>
      <c r="I100" s="182"/>
      <c r="J100" s="182"/>
      <c r="K100" s="182"/>
      <c r="L100" s="182"/>
      <c r="M100" s="182"/>
      <c r="N100" s="182"/>
    </row>
    <row r="101" spans="1:14">
      <c r="A101" s="182"/>
      <c r="B101" s="420"/>
      <c r="C101" s="421"/>
      <c r="D101" s="352"/>
      <c r="E101" s="301"/>
      <c r="F101" s="301"/>
      <c r="G101" s="344">
        <f t="shared" si="9"/>
        <v>0</v>
      </c>
      <c r="H101" s="182"/>
      <c r="I101" s="182"/>
      <c r="J101" s="182"/>
      <c r="K101" s="182"/>
      <c r="L101" s="182"/>
      <c r="M101" s="182"/>
      <c r="N101" s="182"/>
    </row>
    <row r="102" spans="1:14">
      <c r="A102" s="182"/>
      <c r="B102" s="420"/>
      <c r="C102" s="421"/>
      <c r="D102" s="352"/>
      <c r="E102" s="301"/>
      <c r="F102" s="301"/>
      <c r="G102" s="344">
        <f t="shared" si="9"/>
        <v>0</v>
      </c>
      <c r="H102" s="182"/>
      <c r="I102" s="182"/>
      <c r="J102" s="182"/>
      <c r="K102" s="182"/>
      <c r="L102" s="182"/>
      <c r="M102" s="182"/>
      <c r="N102" s="182"/>
    </row>
    <row r="103" spans="1:14">
      <c r="A103" s="182"/>
      <c r="B103" s="420"/>
      <c r="C103" s="421"/>
      <c r="D103" s="352"/>
      <c r="E103" s="301"/>
      <c r="F103" s="301"/>
      <c r="G103" s="344">
        <f t="shared" si="9"/>
        <v>0</v>
      </c>
      <c r="H103" s="182"/>
      <c r="I103" s="182"/>
      <c r="J103" s="182"/>
      <c r="K103" s="182"/>
      <c r="L103" s="182"/>
      <c r="M103" s="182"/>
      <c r="N103" s="182"/>
    </row>
    <row r="104" spans="1:14">
      <c r="A104" s="182"/>
      <c r="B104" s="422"/>
      <c r="C104" s="423"/>
      <c r="D104" s="352"/>
      <c r="E104" s="301"/>
      <c r="F104" s="301"/>
      <c r="G104" s="344">
        <f t="shared" si="9"/>
        <v>0</v>
      </c>
      <c r="H104" s="182"/>
      <c r="I104" s="182"/>
      <c r="J104" s="182"/>
      <c r="K104" s="182"/>
      <c r="L104" s="182"/>
      <c r="M104" s="182"/>
      <c r="N104" s="182"/>
    </row>
    <row r="105" spans="1:14">
      <c r="A105" s="182"/>
      <c r="B105" s="399" t="s">
        <v>67</v>
      </c>
      <c r="C105" s="400"/>
      <c r="D105" s="400"/>
      <c r="E105" s="401"/>
      <c r="F105" s="342">
        <f>SUM(F99:F104)</f>
        <v>0</v>
      </c>
      <c r="G105" s="344">
        <f>SUM(G99:G104)</f>
        <v>0</v>
      </c>
      <c r="H105" s="182"/>
      <c r="I105" s="182"/>
      <c r="J105" s="182"/>
      <c r="K105" s="182"/>
      <c r="L105" s="182"/>
      <c r="M105" s="182"/>
      <c r="N105" s="182"/>
    </row>
    <row r="106" spans="1:14" ht="19.5" thickBot="1">
      <c r="A106" s="182"/>
      <c r="B106" s="413" t="s">
        <v>2</v>
      </c>
      <c r="C106" s="414"/>
      <c r="D106" s="415"/>
      <c r="E106" s="415"/>
      <c r="F106" s="351">
        <f>SUM(F77,F84,F91,F98,F105)</f>
        <v>2000</v>
      </c>
      <c r="G106" s="346">
        <f>SUM(G77,G84,G91,G98,G105)</f>
        <v>2360000</v>
      </c>
      <c r="H106" s="182"/>
      <c r="I106" s="182"/>
      <c r="J106" s="182"/>
      <c r="K106" s="182"/>
      <c r="L106" s="182"/>
      <c r="M106" s="182"/>
      <c r="N106" s="182"/>
    </row>
    <row r="107" spans="1:14">
      <c r="A107" s="182"/>
      <c r="B107" s="182"/>
      <c r="C107" s="182"/>
      <c r="D107" s="182"/>
      <c r="E107" s="182"/>
      <c r="F107" s="182"/>
      <c r="G107" s="182"/>
      <c r="H107" s="182"/>
      <c r="I107" s="182"/>
      <c r="J107" s="182"/>
      <c r="K107" s="182"/>
      <c r="L107" s="182"/>
      <c r="M107" s="182"/>
      <c r="N107" s="182"/>
    </row>
    <row r="108" spans="1:14" ht="33.75" customHeight="1" thickBot="1">
      <c r="A108" s="182"/>
      <c r="B108" s="449" t="s">
        <v>224</v>
      </c>
      <c r="C108" s="449"/>
      <c r="D108" s="449"/>
      <c r="E108" s="449"/>
      <c r="F108" s="449"/>
      <c r="G108" s="449"/>
      <c r="H108" s="449"/>
      <c r="I108" s="449"/>
      <c r="J108" s="449"/>
      <c r="K108" s="449"/>
      <c r="L108" s="449"/>
      <c r="M108" s="182"/>
      <c r="N108" s="182"/>
    </row>
    <row r="109" spans="1:14" ht="30" customHeight="1">
      <c r="A109" s="183" t="s">
        <v>162</v>
      </c>
      <c r="B109" s="184"/>
      <c r="C109" s="184"/>
      <c r="D109" s="184"/>
      <c r="E109" s="184"/>
      <c r="F109" s="184"/>
      <c r="G109" s="184"/>
      <c r="H109" s="185"/>
      <c r="I109" s="185"/>
      <c r="J109" s="185"/>
      <c r="K109" s="185"/>
      <c r="L109" s="185"/>
      <c r="M109" s="186"/>
      <c r="N109" s="182"/>
    </row>
    <row r="110" spans="1:14" ht="23.25" customHeight="1">
      <c r="A110" s="187"/>
      <c r="B110" s="188" t="s">
        <v>165</v>
      </c>
      <c r="C110" s="189"/>
      <c r="D110" s="190"/>
      <c r="E110" s="190"/>
      <c r="F110" s="190"/>
      <c r="G110" s="190"/>
      <c r="H110" s="190"/>
      <c r="I110" s="190"/>
      <c r="J110" s="190"/>
      <c r="K110" s="190"/>
      <c r="L110" s="191"/>
      <c r="M110" s="192"/>
      <c r="N110" s="182"/>
    </row>
    <row r="111" spans="1:14">
      <c r="A111" s="187"/>
      <c r="B111" s="193" t="s">
        <v>95</v>
      </c>
      <c r="C111" s="194"/>
      <c r="D111" s="194"/>
      <c r="E111" s="194"/>
      <c r="F111" s="194"/>
      <c r="G111" s="195"/>
      <c r="H111" s="194"/>
      <c r="I111" s="194"/>
      <c r="J111" s="194"/>
      <c r="K111" s="194"/>
      <c r="L111" s="196"/>
      <c r="M111" s="192"/>
      <c r="N111" s="182"/>
    </row>
    <row r="112" spans="1:14">
      <c r="A112" s="187"/>
      <c r="B112" s="197"/>
      <c r="C112" s="198" t="s">
        <v>101</v>
      </c>
      <c r="D112" s="194"/>
      <c r="E112" s="199" t="s">
        <v>104</v>
      </c>
      <c r="F112" s="194"/>
      <c r="G112" s="200" t="s">
        <v>109</v>
      </c>
      <c r="H112" s="194"/>
      <c r="I112" s="194"/>
      <c r="J112" s="194"/>
      <c r="K112" s="194"/>
      <c r="L112" s="196"/>
      <c r="M112" s="192"/>
      <c r="N112" s="182"/>
    </row>
    <row r="113" spans="1:14">
      <c r="A113" s="187"/>
      <c r="B113" s="197"/>
      <c r="C113" s="201">
        <v>8500</v>
      </c>
      <c r="D113" s="198" t="s">
        <v>131</v>
      </c>
      <c r="E113" s="202">
        <f>SUM(D9:D11)</f>
        <v>0</v>
      </c>
      <c r="F113" s="198" t="s">
        <v>129</v>
      </c>
      <c r="G113" s="203">
        <f>C113*E113</f>
        <v>0</v>
      </c>
      <c r="H113" s="194"/>
      <c r="I113" s="194"/>
      <c r="J113" s="194"/>
      <c r="K113" s="194"/>
      <c r="L113" s="196"/>
      <c r="M113" s="192"/>
      <c r="N113" s="182"/>
    </row>
    <row r="114" spans="1:14">
      <c r="A114" s="187"/>
      <c r="B114" s="204"/>
      <c r="C114" s="205">
        <v>7000</v>
      </c>
      <c r="D114" s="198" t="s">
        <v>0</v>
      </c>
      <c r="E114" s="202">
        <f>D12</f>
        <v>0</v>
      </c>
      <c r="F114" s="198" t="s">
        <v>1</v>
      </c>
      <c r="G114" s="206">
        <f>C114*E114</f>
        <v>0</v>
      </c>
      <c r="H114" s="194"/>
      <c r="I114" s="194"/>
      <c r="J114" s="194"/>
      <c r="K114" s="194"/>
      <c r="L114" s="196"/>
      <c r="M114" s="192"/>
      <c r="N114" s="182"/>
    </row>
    <row r="115" spans="1:14" ht="19.5">
      <c r="A115" s="187"/>
      <c r="B115" s="197"/>
      <c r="C115" s="194"/>
      <c r="D115" s="194"/>
      <c r="E115" s="194"/>
      <c r="F115" s="194"/>
      <c r="G115" s="194"/>
      <c r="H115" s="194"/>
      <c r="I115" s="194" t="s">
        <v>2</v>
      </c>
      <c r="J115" s="207">
        <f>SUM(G113:G114)</f>
        <v>0</v>
      </c>
      <c r="K115" s="208" t="s">
        <v>120</v>
      </c>
      <c r="L115" s="196"/>
      <c r="M115" s="192"/>
      <c r="N115" s="182"/>
    </row>
    <row r="116" spans="1:14">
      <c r="A116" s="187"/>
      <c r="B116" s="193" t="s">
        <v>96</v>
      </c>
      <c r="C116" s="194"/>
      <c r="D116" s="194"/>
      <c r="E116" s="194"/>
      <c r="F116" s="194"/>
      <c r="G116" s="194"/>
      <c r="H116" s="194"/>
      <c r="I116" s="194"/>
      <c r="J116" s="194"/>
      <c r="K116" s="194"/>
      <c r="L116" s="196"/>
      <c r="M116" s="192"/>
      <c r="N116" s="182"/>
    </row>
    <row r="117" spans="1:14">
      <c r="A117" s="187"/>
      <c r="B117" s="197"/>
      <c r="C117" s="194" t="s">
        <v>102</v>
      </c>
      <c r="D117" s="194"/>
      <c r="E117" s="199" t="s">
        <v>103</v>
      </c>
      <c r="F117" s="194"/>
      <c r="G117" s="199" t="s">
        <v>109</v>
      </c>
      <c r="H117" s="194"/>
      <c r="I117" s="194"/>
      <c r="J117" s="194"/>
      <c r="K117" s="194"/>
      <c r="L117" s="196"/>
      <c r="M117" s="192"/>
      <c r="N117" s="182"/>
    </row>
    <row r="118" spans="1:14">
      <c r="A118" s="187"/>
      <c r="B118" s="209"/>
      <c r="C118" s="202">
        <f t="shared" ref="C118:C123" si="10">E21</f>
        <v>0</v>
      </c>
      <c r="D118" s="198" t="s">
        <v>0</v>
      </c>
      <c r="E118" s="210">
        <f t="shared" ref="E118:E123" si="11">F21</f>
        <v>0</v>
      </c>
      <c r="F118" s="199" t="s">
        <v>1</v>
      </c>
      <c r="G118" s="206">
        <f t="shared" ref="G118:G135" si="12">C118*E118</f>
        <v>0</v>
      </c>
      <c r="H118" s="194"/>
      <c r="I118" s="194"/>
      <c r="J118" s="194"/>
      <c r="K118" s="194"/>
      <c r="L118" s="196"/>
      <c r="M118" s="192"/>
      <c r="N118" s="182"/>
    </row>
    <row r="119" spans="1:14">
      <c r="A119" s="187"/>
      <c r="B119" s="211"/>
      <c r="C119" s="205">
        <f t="shared" si="10"/>
        <v>0</v>
      </c>
      <c r="D119" s="198" t="s">
        <v>0</v>
      </c>
      <c r="E119" s="210">
        <f t="shared" si="11"/>
        <v>0</v>
      </c>
      <c r="F119" s="199" t="s">
        <v>1</v>
      </c>
      <c r="G119" s="206">
        <f t="shared" si="12"/>
        <v>0</v>
      </c>
      <c r="H119" s="194"/>
      <c r="I119" s="194"/>
      <c r="J119" s="194"/>
      <c r="K119" s="194"/>
      <c r="L119" s="196"/>
      <c r="M119" s="192"/>
      <c r="N119" s="182"/>
    </row>
    <row r="120" spans="1:14">
      <c r="A120" s="187"/>
      <c r="B120" s="209"/>
      <c r="C120" s="202">
        <f t="shared" si="10"/>
        <v>0</v>
      </c>
      <c r="D120" s="198" t="s">
        <v>0</v>
      </c>
      <c r="E120" s="210">
        <f t="shared" si="11"/>
        <v>0</v>
      </c>
      <c r="F120" s="199" t="s">
        <v>1</v>
      </c>
      <c r="G120" s="206">
        <f t="shared" si="12"/>
        <v>0</v>
      </c>
      <c r="H120" s="194"/>
      <c r="I120" s="194"/>
      <c r="J120" s="194"/>
      <c r="K120" s="194"/>
      <c r="L120" s="196"/>
      <c r="M120" s="192"/>
      <c r="N120" s="182"/>
    </row>
    <row r="121" spans="1:14">
      <c r="A121" s="187"/>
      <c r="B121" s="209"/>
      <c r="C121" s="205">
        <f t="shared" si="10"/>
        <v>0</v>
      </c>
      <c r="D121" s="198" t="s">
        <v>0</v>
      </c>
      <c r="E121" s="210">
        <f t="shared" si="11"/>
        <v>0</v>
      </c>
      <c r="F121" s="199" t="s">
        <v>1</v>
      </c>
      <c r="G121" s="206">
        <f t="shared" si="12"/>
        <v>0</v>
      </c>
      <c r="H121" s="194"/>
      <c r="I121" s="194"/>
      <c r="J121" s="194"/>
      <c r="K121" s="194"/>
      <c r="L121" s="196"/>
      <c r="M121" s="192"/>
      <c r="N121" s="182"/>
    </row>
    <row r="122" spans="1:14">
      <c r="A122" s="187"/>
      <c r="B122" s="211"/>
      <c r="C122" s="202">
        <f t="shared" si="10"/>
        <v>0</v>
      </c>
      <c r="D122" s="198" t="s">
        <v>0</v>
      </c>
      <c r="E122" s="210">
        <f t="shared" si="11"/>
        <v>0</v>
      </c>
      <c r="F122" s="199" t="s">
        <v>1</v>
      </c>
      <c r="G122" s="206">
        <f t="shared" si="12"/>
        <v>0</v>
      </c>
      <c r="H122" s="194"/>
      <c r="I122" s="194"/>
      <c r="J122" s="194"/>
      <c r="K122" s="194"/>
      <c r="L122" s="196"/>
      <c r="M122" s="192"/>
      <c r="N122" s="182"/>
    </row>
    <row r="123" spans="1:14">
      <c r="A123" s="187"/>
      <c r="B123" s="209"/>
      <c r="C123" s="205">
        <f t="shared" si="10"/>
        <v>0</v>
      </c>
      <c r="D123" s="198" t="s">
        <v>0</v>
      </c>
      <c r="E123" s="210">
        <f t="shared" si="11"/>
        <v>0</v>
      </c>
      <c r="F123" s="199" t="s">
        <v>1</v>
      </c>
      <c r="G123" s="206">
        <f t="shared" si="12"/>
        <v>0</v>
      </c>
      <c r="H123" s="194"/>
      <c r="I123" s="194"/>
      <c r="J123" s="194"/>
      <c r="K123" s="194"/>
      <c r="L123" s="196"/>
      <c r="M123" s="192"/>
      <c r="N123" s="182"/>
    </row>
    <row r="124" spans="1:14">
      <c r="A124" s="187"/>
      <c r="B124" s="209"/>
      <c r="C124" s="202">
        <f t="shared" ref="C124:C129" si="13">E36</f>
        <v>0</v>
      </c>
      <c r="D124" s="198" t="s">
        <v>0</v>
      </c>
      <c r="E124" s="212">
        <f t="shared" ref="E124:E129" si="14">F36</f>
        <v>0</v>
      </c>
      <c r="F124" s="199" t="s">
        <v>73</v>
      </c>
      <c r="G124" s="206">
        <f t="shared" si="12"/>
        <v>0</v>
      </c>
      <c r="H124" s="194"/>
      <c r="I124" s="194"/>
      <c r="J124" s="194"/>
      <c r="K124" s="194"/>
      <c r="L124" s="196"/>
      <c r="M124" s="192"/>
      <c r="N124" s="182"/>
    </row>
    <row r="125" spans="1:14">
      <c r="A125" s="187"/>
      <c r="B125" s="209"/>
      <c r="C125" s="205">
        <f t="shared" si="13"/>
        <v>0</v>
      </c>
      <c r="D125" s="198" t="s">
        <v>0</v>
      </c>
      <c r="E125" s="212">
        <f t="shared" si="14"/>
        <v>0</v>
      </c>
      <c r="F125" s="199" t="s">
        <v>73</v>
      </c>
      <c r="G125" s="206">
        <f t="shared" si="12"/>
        <v>0</v>
      </c>
      <c r="H125" s="194"/>
      <c r="I125" s="194"/>
      <c r="J125" s="194"/>
      <c r="K125" s="194"/>
      <c r="L125" s="196"/>
      <c r="M125" s="192"/>
      <c r="N125" s="182"/>
    </row>
    <row r="126" spans="1:14">
      <c r="A126" s="187"/>
      <c r="B126" s="209"/>
      <c r="C126" s="202">
        <f t="shared" si="13"/>
        <v>0</v>
      </c>
      <c r="D126" s="198" t="s">
        <v>0</v>
      </c>
      <c r="E126" s="212">
        <f t="shared" si="14"/>
        <v>0</v>
      </c>
      <c r="F126" s="199" t="s">
        <v>73</v>
      </c>
      <c r="G126" s="206">
        <f t="shared" si="12"/>
        <v>0</v>
      </c>
      <c r="H126" s="194"/>
      <c r="I126" s="194"/>
      <c r="J126" s="194"/>
      <c r="K126" s="194"/>
      <c r="L126" s="196"/>
      <c r="M126" s="192"/>
      <c r="N126" s="182"/>
    </row>
    <row r="127" spans="1:14">
      <c r="A127" s="187"/>
      <c r="B127" s="209"/>
      <c r="C127" s="202">
        <f t="shared" si="13"/>
        <v>0</v>
      </c>
      <c r="D127" s="198" t="s">
        <v>231</v>
      </c>
      <c r="E127" s="212">
        <f t="shared" si="14"/>
        <v>0</v>
      </c>
      <c r="F127" s="199" t="s">
        <v>1</v>
      </c>
      <c r="G127" s="206">
        <f t="shared" si="12"/>
        <v>0</v>
      </c>
      <c r="H127" s="194"/>
      <c r="I127" s="194"/>
      <c r="J127" s="194"/>
      <c r="K127" s="194"/>
      <c r="L127" s="196"/>
      <c r="M127" s="192"/>
      <c r="N127" s="182"/>
    </row>
    <row r="128" spans="1:14">
      <c r="A128" s="187"/>
      <c r="B128" s="209"/>
      <c r="C128" s="205">
        <f t="shared" si="13"/>
        <v>0</v>
      </c>
      <c r="D128" s="198" t="s">
        <v>0</v>
      </c>
      <c r="E128" s="212">
        <f t="shared" si="14"/>
        <v>0</v>
      </c>
      <c r="F128" s="199" t="s">
        <v>73</v>
      </c>
      <c r="G128" s="206">
        <f t="shared" si="12"/>
        <v>0</v>
      </c>
      <c r="H128" s="194"/>
      <c r="I128" s="194"/>
      <c r="J128" s="194"/>
      <c r="K128" s="194"/>
      <c r="L128" s="196"/>
      <c r="M128" s="192"/>
      <c r="N128" s="182"/>
    </row>
    <row r="129" spans="1:14">
      <c r="A129" s="187"/>
      <c r="B129" s="209"/>
      <c r="C129" s="202">
        <f t="shared" si="13"/>
        <v>0</v>
      </c>
      <c r="D129" s="198" t="s">
        <v>0</v>
      </c>
      <c r="E129" s="212">
        <f t="shared" si="14"/>
        <v>0</v>
      </c>
      <c r="F129" s="199" t="s">
        <v>73</v>
      </c>
      <c r="G129" s="206">
        <f t="shared" si="12"/>
        <v>0</v>
      </c>
      <c r="H129" s="194"/>
      <c r="I129" s="194"/>
      <c r="J129" s="194"/>
      <c r="K129" s="194"/>
      <c r="L129" s="196"/>
      <c r="M129" s="192"/>
      <c r="N129" s="182"/>
    </row>
    <row r="130" spans="1:14">
      <c r="A130" s="187"/>
      <c r="B130" s="209"/>
      <c r="C130" s="205">
        <f t="shared" ref="C130:C135" si="15">E51</f>
        <v>0</v>
      </c>
      <c r="D130" s="198" t="s">
        <v>0</v>
      </c>
      <c r="E130" s="212">
        <f t="shared" ref="E130:E135" si="16">F51</f>
        <v>0</v>
      </c>
      <c r="F130" s="199" t="s">
        <v>1</v>
      </c>
      <c r="G130" s="206">
        <f t="shared" si="12"/>
        <v>0</v>
      </c>
      <c r="H130" s="194"/>
      <c r="I130" s="194"/>
      <c r="J130" s="194"/>
      <c r="K130" s="194"/>
      <c r="L130" s="196"/>
      <c r="M130" s="192"/>
      <c r="N130" s="182"/>
    </row>
    <row r="131" spans="1:14">
      <c r="A131" s="187"/>
      <c r="B131" s="209"/>
      <c r="C131" s="202">
        <f t="shared" si="15"/>
        <v>0</v>
      </c>
      <c r="D131" s="198" t="s">
        <v>0</v>
      </c>
      <c r="E131" s="212">
        <f t="shared" si="16"/>
        <v>0</v>
      </c>
      <c r="F131" s="199" t="s">
        <v>1</v>
      </c>
      <c r="G131" s="206">
        <f t="shared" si="12"/>
        <v>0</v>
      </c>
      <c r="H131" s="194"/>
      <c r="I131" s="194"/>
      <c r="J131" s="194"/>
      <c r="K131" s="194"/>
      <c r="L131" s="196"/>
      <c r="M131" s="192"/>
      <c r="N131" s="182"/>
    </row>
    <row r="132" spans="1:14">
      <c r="A132" s="187"/>
      <c r="B132" s="209"/>
      <c r="C132" s="205">
        <f t="shared" si="15"/>
        <v>0</v>
      </c>
      <c r="D132" s="198" t="s">
        <v>0</v>
      </c>
      <c r="E132" s="212">
        <f t="shared" si="16"/>
        <v>0</v>
      </c>
      <c r="F132" s="199" t="s">
        <v>1</v>
      </c>
      <c r="G132" s="206">
        <f t="shared" si="12"/>
        <v>0</v>
      </c>
      <c r="H132" s="194"/>
      <c r="I132" s="194"/>
      <c r="J132" s="194"/>
      <c r="K132" s="194"/>
      <c r="L132" s="196"/>
      <c r="M132" s="192"/>
      <c r="N132" s="182"/>
    </row>
    <row r="133" spans="1:14">
      <c r="A133" s="187"/>
      <c r="B133" s="209"/>
      <c r="C133" s="202">
        <f t="shared" si="15"/>
        <v>0</v>
      </c>
      <c r="D133" s="198" t="s">
        <v>0</v>
      </c>
      <c r="E133" s="212">
        <f t="shared" si="16"/>
        <v>0</v>
      </c>
      <c r="F133" s="199" t="s">
        <v>1</v>
      </c>
      <c r="G133" s="206">
        <f t="shared" si="12"/>
        <v>0</v>
      </c>
      <c r="H133" s="194"/>
      <c r="I133" s="194"/>
      <c r="J133" s="194"/>
      <c r="K133" s="194"/>
      <c r="L133" s="196"/>
      <c r="M133" s="192"/>
      <c r="N133" s="182"/>
    </row>
    <row r="134" spans="1:14">
      <c r="A134" s="187"/>
      <c r="B134" s="209"/>
      <c r="C134" s="205">
        <f t="shared" si="15"/>
        <v>0</v>
      </c>
      <c r="D134" s="198" t="s">
        <v>0</v>
      </c>
      <c r="E134" s="212">
        <f t="shared" si="16"/>
        <v>0</v>
      </c>
      <c r="F134" s="199" t="s">
        <v>1</v>
      </c>
      <c r="G134" s="206">
        <f t="shared" si="12"/>
        <v>0</v>
      </c>
      <c r="H134" s="194"/>
      <c r="I134" s="194"/>
      <c r="J134" s="194"/>
      <c r="K134" s="194"/>
      <c r="L134" s="196"/>
      <c r="M134" s="192"/>
      <c r="N134" s="182"/>
    </row>
    <row r="135" spans="1:14">
      <c r="A135" s="187"/>
      <c r="B135" s="197"/>
      <c r="C135" s="202">
        <f t="shared" si="15"/>
        <v>0</v>
      </c>
      <c r="D135" s="198" t="s">
        <v>0</v>
      </c>
      <c r="E135" s="212">
        <f t="shared" si="16"/>
        <v>0</v>
      </c>
      <c r="F135" s="199" t="s">
        <v>73</v>
      </c>
      <c r="G135" s="206">
        <f t="shared" si="12"/>
        <v>0</v>
      </c>
      <c r="H135" s="194"/>
      <c r="I135" s="194"/>
      <c r="J135" s="194"/>
      <c r="K135" s="194"/>
      <c r="L135" s="196"/>
      <c r="M135" s="192"/>
      <c r="N135" s="182"/>
    </row>
    <row r="136" spans="1:14" ht="19.5">
      <c r="A136" s="187"/>
      <c r="B136" s="197"/>
      <c r="C136" s="194"/>
      <c r="D136" s="194"/>
      <c r="E136" s="194"/>
      <c r="F136" s="194"/>
      <c r="G136" s="194"/>
      <c r="H136" s="194"/>
      <c r="I136" s="198" t="s">
        <v>2</v>
      </c>
      <c r="J136" s="213">
        <f>SUM(G118:G135)</f>
        <v>0</v>
      </c>
      <c r="K136" s="208" t="s">
        <v>121</v>
      </c>
      <c r="L136" s="196"/>
      <c r="M136" s="192"/>
      <c r="N136" s="182"/>
    </row>
    <row r="137" spans="1:14">
      <c r="A137" s="187"/>
      <c r="B137" s="193" t="s">
        <v>97</v>
      </c>
      <c r="C137" s="194"/>
      <c r="D137" s="194"/>
      <c r="E137" s="194"/>
      <c r="F137" s="194"/>
      <c r="G137" s="194"/>
      <c r="H137" s="194"/>
      <c r="I137" s="194"/>
      <c r="J137" s="195"/>
      <c r="K137" s="194"/>
      <c r="L137" s="196"/>
      <c r="M137" s="192"/>
      <c r="N137" s="182"/>
    </row>
    <row r="138" spans="1:14" ht="19.5">
      <c r="A138" s="187"/>
      <c r="B138" s="450" t="s">
        <v>157</v>
      </c>
      <c r="C138" s="451"/>
      <c r="D138" s="214" t="s">
        <v>74</v>
      </c>
      <c r="E138" s="215">
        <f>IF(J115&lt;J136,J115,J136)</f>
        <v>0</v>
      </c>
      <c r="F138" s="216" t="s">
        <v>80</v>
      </c>
      <c r="G138" s="217"/>
      <c r="H138" s="217"/>
      <c r="I138" s="217"/>
      <c r="J138" s="217"/>
      <c r="K138" s="217"/>
      <c r="L138" s="218"/>
      <c r="M138" s="192"/>
      <c r="N138" s="182"/>
    </row>
    <row r="139" spans="1:14">
      <c r="A139" s="187"/>
      <c r="B139" s="194"/>
      <c r="C139" s="194"/>
      <c r="D139" s="199"/>
      <c r="E139" s="194"/>
      <c r="F139" s="199"/>
      <c r="G139" s="194"/>
      <c r="H139" s="194"/>
      <c r="I139" s="194"/>
      <c r="J139" s="194"/>
      <c r="K139" s="194"/>
      <c r="L139" s="194"/>
      <c r="M139" s="192"/>
      <c r="N139" s="182"/>
    </row>
    <row r="140" spans="1:14" ht="19.5" customHeight="1">
      <c r="A140" s="187"/>
      <c r="B140" s="219" t="s">
        <v>166</v>
      </c>
      <c r="C140" s="220"/>
      <c r="D140" s="221"/>
      <c r="E140" s="222"/>
      <c r="F140" s="223"/>
      <c r="G140" s="222"/>
      <c r="H140" s="222"/>
      <c r="I140" s="222"/>
      <c r="J140" s="222"/>
      <c r="K140" s="222"/>
      <c r="L140" s="224"/>
      <c r="M140" s="192"/>
      <c r="N140" s="182"/>
    </row>
    <row r="141" spans="1:14" ht="24" customHeight="1">
      <c r="A141" s="187"/>
      <c r="B141" s="225"/>
      <c r="C141" s="444" t="s">
        <v>170</v>
      </c>
      <c r="D141" s="445"/>
      <c r="E141" s="445"/>
      <c r="F141" s="226">
        <f>D16</f>
        <v>1600</v>
      </c>
      <c r="G141" s="227" t="s">
        <v>75</v>
      </c>
      <c r="H141" s="228"/>
      <c r="I141" s="228"/>
      <c r="J141" s="228"/>
      <c r="K141" s="228"/>
      <c r="L141" s="229"/>
      <c r="M141" s="192"/>
      <c r="N141" s="182"/>
    </row>
    <row r="142" spans="1:14" ht="24">
      <c r="A142" s="187"/>
      <c r="B142" s="225"/>
      <c r="C142" s="446" t="s">
        <v>171</v>
      </c>
      <c r="D142" s="446"/>
      <c r="E142" s="446"/>
      <c r="F142" s="226">
        <f>H16</f>
        <v>2000</v>
      </c>
      <c r="G142" s="228"/>
      <c r="H142" s="228"/>
      <c r="I142" s="228"/>
      <c r="J142" s="228"/>
      <c r="K142" s="228"/>
      <c r="L142" s="229"/>
      <c r="M142" s="192"/>
      <c r="N142" s="182"/>
    </row>
    <row r="143" spans="1:14" ht="24">
      <c r="A143" s="187"/>
      <c r="B143" s="225"/>
      <c r="C143" s="447" t="s">
        <v>2</v>
      </c>
      <c r="D143" s="447"/>
      <c r="E143" s="447"/>
      <c r="F143" s="226">
        <f>L16</f>
        <v>3600</v>
      </c>
      <c r="G143" s="227" t="s">
        <v>76</v>
      </c>
      <c r="H143" s="228"/>
      <c r="I143" s="228"/>
      <c r="J143" s="228"/>
      <c r="K143" s="228"/>
      <c r="L143" s="229"/>
      <c r="M143" s="192"/>
      <c r="N143" s="182"/>
    </row>
    <row r="144" spans="1:14" ht="24">
      <c r="A144" s="187"/>
      <c r="B144" s="225"/>
      <c r="C144" s="448" t="s">
        <v>3</v>
      </c>
      <c r="D144" s="448"/>
      <c r="E144" s="448"/>
      <c r="F144" s="226">
        <f>D4</f>
        <v>26</v>
      </c>
      <c r="G144" s="227" t="s">
        <v>140</v>
      </c>
      <c r="H144" s="228"/>
      <c r="I144" s="228"/>
      <c r="J144" s="228"/>
      <c r="K144" s="228"/>
      <c r="L144" s="229"/>
      <c r="M144" s="192"/>
      <c r="N144" s="182"/>
    </row>
    <row r="145" spans="1:14" ht="9.75" customHeight="1">
      <c r="A145" s="187"/>
      <c r="B145" s="225"/>
      <c r="C145" s="230"/>
      <c r="D145" s="230"/>
      <c r="E145" s="230"/>
      <c r="F145" s="231"/>
      <c r="G145" s="227"/>
      <c r="H145" s="228"/>
      <c r="I145" s="228"/>
      <c r="J145" s="228"/>
      <c r="K145" s="228"/>
      <c r="L145" s="229"/>
      <c r="M145" s="192"/>
      <c r="N145" s="182"/>
    </row>
    <row r="146" spans="1:14" ht="19.5">
      <c r="A146" s="187"/>
      <c r="B146" s="232" t="s">
        <v>136</v>
      </c>
      <c r="C146" s="227"/>
      <c r="D146" s="198"/>
      <c r="E146" s="228"/>
      <c r="F146" s="228"/>
      <c r="G146" s="228"/>
      <c r="H146" s="228"/>
      <c r="I146" s="228"/>
      <c r="J146" s="228"/>
      <c r="K146" s="228"/>
      <c r="L146" s="229"/>
      <c r="M146" s="192"/>
      <c r="N146" s="182"/>
    </row>
    <row r="147" spans="1:14" ht="21" customHeight="1">
      <c r="A147" s="187"/>
      <c r="B147" s="225"/>
      <c r="C147" s="233">
        <v>50</v>
      </c>
      <c r="D147" s="234" t="s">
        <v>0</v>
      </c>
      <c r="E147" s="235" t="s">
        <v>145</v>
      </c>
      <c r="F147" s="234" t="s">
        <v>5</v>
      </c>
      <c r="G147" s="235" t="s">
        <v>152</v>
      </c>
      <c r="H147" s="234" t="s">
        <v>0</v>
      </c>
      <c r="I147" s="236" t="s">
        <v>139</v>
      </c>
      <c r="J147" s="234" t="s">
        <v>1</v>
      </c>
      <c r="K147" s="201">
        <f>IFERROR(ROUNDDOWN(C147*F141/F143*F144,0.1),"0")</f>
        <v>577</v>
      </c>
      <c r="L147" s="237" t="s">
        <v>77</v>
      </c>
      <c r="M147" s="192"/>
      <c r="N147" s="182"/>
    </row>
    <row r="148" spans="1:14" ht="24">
      <c r="A148" s="187"/>
      <c r="B148" s="225"/>
      <c r="C148" s="455" t="s">
        <v>167</v>
      </c>
      <c r="D148" s="455"/>
      <c r="E148" s="455"/>
      <c r="F148" s="455"/>
      <c r="G148" s="455"/>
      <c r="H148" s="455"/>
      <c r="I148" s="455"/>
      <c r="J148" s="234" t="s">
        <v>1</v>
      </c>
      <c r="K148" s="201">
        <f>IF(F141&gt;K147,K147,IF(F141&lt;1,"0",F141))</f>
        <v>577</v>
      </c>
      <c r="L148" s="237" t="s">
        <v>146</v>
      </c>
      <c r="M148" s="192"/>
      <c r="N148" s="182"/>
    </row>
    <row r="149" spans="1:14" ht="22.5" customHeight="1">
      <c r="A149" s="187"/>
      <c r="B149" s="225"/>
      <c r="C149" s="238"/>
      <c r="D149" s="234"/>
      <c r="E149" s="239"/>
      <c r="F149" s="234"/>
      <c r="G149" s="240" t="s">
        <v>143</v>
      </c>
      <c r="H149" s="234" t="s">
        <v>0</v>
      </c>
      <c r="I149" s="235" t="s">
        <v>153</v>
      </c>
      <c r="J149" s="234" t="s">
        <v>1</v>
      </c>
      <c r="K149" s="241">
        <f>7000*K148</f>
        <v>4039000</v>
      </c>
      <c r="L149" s="237" t="s">
        <v>126</v>
      </c>
      <c r="M149" s="192"/>
      <c r="N149" s="182"/>
    </row>
    <row r="150" spans="1:14" ht="24">
      <c r="A150" s="187"/>
      <c r="B150" s="225"/>
      <c r="C150" s="238"/>
      <c r="D150" s="234"/>
      <c r="E150" s="239"/>
      <c r="F150" s="234"/>
      <c r="G150" s="239"/>
      <c r="H150" s="239"/>
      <c r="I150" s="239"/>
      <c r="J150" s="239"/>
      <c r="K150" s="239"/>
      <c r="L150" s="237"/>
      <c r="M150" s="192"/>
      <c r="N150" s="182"/>
    </row>
    <row r="151" spans="1:14" ht="19.5">
      <c r="A151" s="187"/>
      <c r="B151" s="232" t="s">
        <v>137</v>
      </c>
      <c r="C151" s="238"/>
      <c r="D151" s="234"/>
      <c r="E151" s="239"/>
      <c r="F151" s="234"/>
      <c r="G151" s="239"/>
      <c r="H151" s="239"/>
      <c r="I151" s="239"/>
      <c r="J151" s="239"/>
      <c r="K151" s="239"/>
      <c r="L151" s="237"/>
      <c r="M151" s="192"/>
      <c r="N151" s="182"/>
    </row>
    <row r="152" spans="1:14" ht="20.25" customHeight="1">
      <c r="A152" s="187"/>
      <c r="B152" s="225"/>
      <c r="C152" s="238"/>
      <c r="D152" s="234"/>
      <c r="E152" s="239"/>
      <c r="F152" s="234"/>
      <c r="G152" s="242" t="s">
        <v>151</v>
      </c>
      <c r="H152" s="243" t="s">
        <v>4</v>
      </c>
      <c r="I152" s="242" t="s">
        <v>153</v>
      </c>
      <c r="J152" s="234" t="s">
        <v>73</v>
      </c>
      <c r="K152" s="201">
        <f>K158-K147</f>
        <v>578</v>
      </c>
      <c r="L152" s="237" t="s">
        <v>78</v>
      </c>
      <c r="M152" s="192"/>
      <c r="N152" s="182"/>
    </row>
    <row r="153" spans="1:14" ht="18.75" customHeight="1">
      <c r="A153" s="187"/>
      <c r="B153" s="225"/>
      <c r="C153" s="238"/>
      <c r="D153" s="234"/>
      <c r="E153" s="239"/>
      <c r="F153" s="234"/>
      <c r="G153" s="235" t="s">
        <v>145</v>
      </c>
      <c r="H153" s="234" t="s">
        <v>4</v>
      </c>
      <c r="I153" s="242" t="s">
        <v>153</v>
      </c>
      <c r="J153" s="244" t="s">
        <v>129</v>
      </c>
      <c r="K153" s="201">
        <f>F141-K148</f>
        <v>1023</v>
      </c>
      <c r="L153" s="237" t="s">
        <v>79</v>
      </c>
      <c r="M153" s="192"/>
      <c r="N153" s="182"/>
    </row>
    <row r="154" spans="1:14" ht="24">
      <c r="A154" s="187"/>
      <c r="B154" s="225"/>
      <c r="C154" s="455" t="s">
        <v>168</v>
      </c>
      <c r="D154" s="455"/>
      <c r="E154" s="455"/>
      <c r="F154" s="455"/>
      <c r="G154" s="455"/>
      <c r="H154" s="455"/>
      <c r="I154" s="455"/>
      <c r="J154" s="234" t="s">
        <v>1</v>
      </c>
      <c r="K154" s="201">
        <f>IF(K152&gt;K153,K153,IF(K152&lt;1,"0",K152))</f>
        <v>578</v>
      </c>
      <c r="L154" s="237" t="s">
        <v>147</v>
      </c>
      <c r="M154" s="192"/>
      <c r="N154" s="182"/>
    </row>
    <row r="155" spans="1:14" ht="21.75" customHeight="1">
      <c r="A155" s="187"/>
      <c r="B155" s="225"/>
      <c r="C155" s="238"/>
      <c r="D155" s="234"/>
      <c r="E155" s="239"/>
      <c r="F155" s="234"/>
      <c r="G155" s="240" t="s">
        <v>142</v>
      </c>
      <c r="H155" s="234" t="s">
        <v>0</v>
      </c>
      <c r="I155" s="235" t="s">
        <v>154</v>
      </c>
      <c r="J155" s="234" t="s">
        <v>1</v>
      </c>
      <c r="K155" s="241">
        <f>5000*K154</f>
        <v>2890000</v>
      </c>
      <c r="L155" s="237" t="s">
        <v>127</v>
      </c>
      <c r="M155" s="192"/>
      <c r="N155" s="182"/>
    </row>
    <row r="156" spans="1:14" ht="12.75" customHeight="1">
      <c r="A156" s="187"/>
      <c r="B156" s="225"/>
      <c r="C156" s="238"/>
      <c r="D156" s="234"/>
      <c r="E156" s="239"/>
      <c r="F156" s="234"/>
      <c r="G156" s="239"/>
      <c r="H156" s="239"/>
      <c r="I156" s="239"/>
      <c r="J156" s="239"/>
      <c r="K156" s="239"/>
      <c r="L156" s="237"/>
      <c r="M156" s="192"/>
      <c r="N156" s="182"/>
    </row>
    <row r="157" spans="1:14" ht="19.5">
      <c r="A157" s="187"/>
      <c r="B157" s="232" t="s">
        <v>138</v>
      </c>
      <c r="C157" s="238"/>
      <c r="D157" s="234"/>
      <c r="E157" s="239"/>
      <c r="F157" s="234"/>
      <c r="G157" s="239"/>
      <c r="H157" s="239"/>
      <c r="I157" s="239"/>
      <c r="J157" s="239"/>
      <c r="K157" s="239"/>
      <c r="L157" s="237"/>
      <c r="M157" s="192"/>
      <c r="N157" s="182"/>
    </row>
    <row r="158" spans="1:14" ht="19.5" customHeight="1">
      <c r="A158" s="187"/>
      <c r="B158" s="225"/>
      <c r="C158" s="233">
        <v>100</v>
      </c>
      <c r="D158" s="234" t="s">
        <v>0</v>
      </c>
      <c r="E158" s="235" t="s">
        <v>145</v>
      </c>
      <c r="F158" s="234" t="s">
        <v>5</v>
      </c>
      <c r="G158" s="235" t="s">
        <v>152</v>
      </c>
      <c r="H158" s="234" t="s">
        <v>0</v>
      </c>
      <c r="I158" s="236" t="s">
        <v>139</v>
      </c>
      <c r="J158" s="234" t="s">
        <v>1</v>
      </c>
      <c r="K158" s="201">
        <f>IFERROR(ROUNDDOWN(C158*F141/F143*F144,0.1),"0")</f>
        <v>1155</v>
      </c>
      <c r="L158" s="237" t="s">
        <v>141</v>
      </c>
      <c r="M158" s="192"/>
      <c r="N158" s="182"/>
    </row>
    <row r="159" spans="1:14" ht="19.5" customHeight="1">
      <c r="A159" s="187"/>
      <c r="B159" s="225"/>
      <c r="C159" s="238"/>
      <c r="D159" s="234"/>
      <c r="E159" s="239"/>
      <c r="F159" s="234"/>
      <c r="G159" s="242" t="s">
        <v>145</v>
      </c>
      <c r="H159" s="234" t="s">
        <v>130</v>
      </c>
      <c r="I159" s="242" t="s">
        <v>151</v>
      </c>
      <c r="J159" s="244" t="s">
        <v>1</v>
      </c>
      <c r="K159" s="201">
        <f>F141-K158</f>
        <v>445</v>
      </c>
      <c r="L159" s="237" t="s">
        <v>148</v>
      </c>
      <c r="M159" s="192"/>
      <c r="N159" s="182"/>
    </row>
    <row r="160" spans="1:14" ht="20.25" customHeight="1">
      <c r="A160" s="187"/>
      <c r="B160" s="225"/>
      <c r="C160" s="238"/>
      <c r="D160" s="234"/>
      <c r="E160" s="239"/>
      <c r="F160" s="234"/>
      <c r="G160" s="242" t="s">
        <v>145</v>
      </c>
      <c r="H160" s="234" t="s">
        <v>130</v>
      </c>
      <c r="I160" s="242" t="s">
        <v>155</v>
      </c>
      <c r="J160" s="234" t="s">
        <v>129</v>
      </c>
      <c r="K160" s="201">
        <f>F141-(K148+K154)</f>
        <v>445</v>
      </c>
      <c r="L160" s="237" t="s">
        <v>149</v>
      </c>
      <c r="M160" s="192"/>
      <c r="N160" s="182"/>
    </row>
    <row r="161" spans="1:14" ht="21.75" customHeight="1">
      <c r="A161" s="187"/>
      <c r="B161" s="225"/>
      <c r="C161" s="455" t="s">
        <v>169</v>
      </c>
      <c r="D161" s="455"/>
      <c r="E161" s="455"/>
      <c r="F161" s="455"/>
      <c r="G161" s="455"/>
      <c r="H161" s="455"/>
      <c r="I161" s="455"/>
      <c r="J161" s="234" t="s">
        <v>1</v>
      </c>
      <c r="K161" s="201">
        <f>IF(K159&gt;K160,K160,IF(K159&lt;1,"0",K159))</f>
        <v>445</v>
      </c>
      <c r="L161" s="237" t="s">
        <v>150</v>
      </c>
      <c r="M161" s="192"/>
      <c r="N161" s="182"/>
    </row>
    <row r="162" spans="1:14" ht="21.75" customHeight="1">
      <c r="A162" s="187"/>
      <c r="B162" s="225"/>
      <c r="C162" s="245"/>
      <c r="D162" s="245"/>
      <c r="E162" s="245"/>
      <c r="F162" s="245"/>
      <c r="G162" s="246" t="s">
        <v>144</v>
      </c>
      <c r="H162" s="247" t="s">
        <v>131</v>
      </c>
      <c r="I162" s="235" t="s">
        <v>156</v>
      </c>
      <c r="J162" s="247" t="s">
        <v>1</v>
      </c>
      <c r="K162" s="248">
        <f>3000*K161</f>
        <v>1335000</v>
      </c>
      <c r="L162" s="237" t="s">
        <v>128</v>
      </c>
      <c r="M162" s="192"/>
      <c r="N162" s="182"/>
    </row>
    <row r="163" spans="1:14" ht="8.25" customHeight="1">
      <c r="A163" s="187"/>
      <c r="B163" s="225"/>
      <c r="C163" s="245"/>
      <c r="D163" s="245"/>
      <c r="E163" s="245"/>
      <c r="F163" s="245"/>
      <c r="G163" s="245"/>
      <c r="H163" s="245"/>
      <c r="I163" s="245"/>
      <c r="J163" s="239"/>
      <c r="K163" s="249"/>
      <c r="L163" s="237"/>
      <c r="M163" s="192"/>
      <c r="N163" s="182"/>
    </row>
    <row r="164" spans="1:14" ht="19.5">
      <c r="A164" s="187"/>
      <c r="B164" s="232" t="s">
        <v>135</v>
      </c>
      <c r="C164" s="245"/>
      <c r="D164" s="245"/>
      <c r="E164" s="245"/>
      <c r="F164" s="245"/>
      <c r="G164" s="245"/>
      <c r="H164" s="245"/>
      <c r="I164" s="245"/>
      <c r="J164" s="239"/>
      <c r="K164" s="250"/>
      <c r="L164" s="237"/>
      <c r="M164" s="192"/>
      <c r="N164" s="182"/>
    </row>
    <row r="165" spans="1:14" ht="24" customHeight="1">
      <c r="A165" s="187"/>
      <c r="B165" s="251"/>
      <c r="C165" s="456" t="s">
        <v>132</v>
      </c>
      <c r="D165" s="456"/>
      <c r="E165" s="456"/>
      <c r="F165" s="456"/>
      <c r="G165" s="456"/>
      <c r="H165" s="456"/>
      <c r="I165" s="245" t="s">
        <v>129</v>
      </c>
      <c r="J165" s="213">
        <f>K149+K155+K162</f>
        <v>8264000</v>
      </c>
      <c r="K165" s="252" t="s">
        <v>158</v>
      </c>
      <c r="L165" s="253"/>
      <c r="M165" s="192"/>
      <c r="N165" s="182"/>
    </row>
    <row r="166" spans="1:14" ht="14.25" customHeight="1">
      <c r="A166" s="187"/>
      <c r="B166" s="197"/>
      <c r="C166" s="194"/>
      <c r="D166" s="199"/>
      <c r="E166" s="194"/>
      <c r="F166" s="199"/>
      <c r="G166" s="195"/>
      <c r="H166" s="194"/>
      <c r="I166" s="194"/>
      <c r="J166" s="194"/>
      <c r="K166" s="194"/>
      <c r="L166" s="196"/>
      <c r="M166" s="192"/>
      <c r="N166" s="182"/>
    </row>
    <row r="167" spans="1:14" ht="19.5">
      <c r="A167" s="187"/>
      <c r="B167" s="254" t="s">
        <v>133</v>
      </c>
      <c r="C167" s="194"/>
      <c r="D167" s="199"/>
      <c r="E167" s="194"/>
      <c r="F167" s="199"/>
      <c r="G167" s="195"/>
      <c r="H167" s="194"/>
      <c r="I167" s="194"/>
      <c r="J167" s="194"/>
      <c r="K167" s="194"/>
      <c r="L167" s="196"/>
      <c r="M167" s="192"/>
      <c r="N167" s="182"/>
    </row>
    <row r="168" spans="1:14">
      <c r="A168" s="187"/>
      <c r="B168" s="197"/>
      <c r="C168" s="198" t="s">
        <v>102</v>
      </c>
      <c r="D168" s="199"/>
      <c r="E168" s="199" t="s">
        <v>103</v>
      </c>
      <c r="F168" s="199"/>
      <c r="G168" s="200" t="s">
        <v>109</v>
      </c>
      <c r="H168" s="194"/>
      <c r="I168" s="194"/>
      <c r="J168" s="194"/>
      <c r="K168" s="194"/>
      <c r="L168" s="196"/>
      <c r="M168" s="192"/>
      <c r="N168" s="182"/>
    </row>
    <row r="169" spans="1:14">
      <c r="A169" s="187"/>
      <c r="B169" s="209"/>
      <c r="C169" s="202">
        <f t="shared" ref="C169:C174" si="17">E28</f>
        <v>5000</v>
      </c>
      <c r="D169" s="199" t="s">
        <v>0</v>
      </c>
      <c r="E169" s="210">
        <f t="shared" ref="E169:E174" si="18">F28</f>
        <v>400</v>
      </c>
      <c r="F169" s="199" t="s">
        <v>73</v>
      </c>
      <c r="G169" s="206">
        <f>C169*E169</f>
        <v>2000000</v>
      </c>
      <c r="H169" s="194"/>
      <c r="I169" s="194"/>
      <c r="J169" s="194"/>
      <c r="K169" s="194"/>
      <c r="L169" s="196"/>
      <c r="M169" s="192"/>
      <c r="N169" s="182"/>
    </row>
    <row r="170" spans="1:14">
      <c r="A170" s="187"/>
      <c r="B170" s="209"/>
      <c r="C170" s="202">
        <f t="shared" si="17"/>
        <v>7000</v>
      </c>
      <c r="D170" s="199" t="s">
        <v>0</v>
      </c>
      <c r="E170" s="210">
        <f t="shared" si="18"/>
        <v>300</v>
      </c>
      <c r="F170" s="199" t="s">
        <v>73</v>
      </c>
      <c r="G170" s="206">
        <f>C170*E170</f>
        <v>2100000</v>
      </c>
      <c r="H170" s="194"/>
      <c r="I170" s="194"/>
      <c r="J170" s="194"/>
      <c r="K170" s="194"/>
      <c r="L170" s="196"/>
      <c r="M170" s="192"/>
      <c r="N170" s="182"/>
    </row>
    <row r="171" spans="1:14">
      <c r="A171" s="187"/>
      <c r="B171" s="209"/>
      <c r="C171" s="202">
        <f t="shared" si="17"/>
        <v>8000</v>
      </c>
      <c r="D171" s="199" t="s">
        <v>0</v>
      </c>
      <c r="E171" s="210">
        <f t="shared" si="18"/>
        <v>100</v>
      </c>
      <c r="F171" s="199" t="s">
        <v>73</v>
      </c>
      <c r="G171" s="206">
        <f>C171*E171</f>
        <v>800000</v>
      </c>
      <c r="H171" s="194"/>
      <c r="I171" s="194"/>
      <c r="J171" s="194"/>
      <c r="K171" s="194"/>
      <c r="L171" s="196"/>
      <c r="M171" s="192"/>
      <c r="N171" s="182"/>
    </row>
    <row r="172" spans="1:14">
      <c r="A172" s="187"/>
      <c r="B172" s="209"/>
      <c r="C172" s="202">
        <f t="shared" si="17"/>
        <v>0</v>
      </c>
      <c r="D172" s="199" t="s">
        <v>0</v>
      </c>
      <c r="E172" s="210">
        <f t="shared" si="18"/>
        <v>0</v>
      </c>
      <c r="F172" s="199" t="s">
        <v>73</v>
      </c>
      <c r="G172" s="206">
        <f t="shared" ref="G172:G186" si="19">C172*E172</f>
        <v>0</v>
      </c>
      <c r="H172" s="194"/>
      <c r="I172" s="194"/>
      <c r="J172" s="194"/>
      <c r="K172" s="194"/>
      <c r="L172" s="196"/>
      <c r="M172" s="192"/>
      <c r="N172" s="182"/>
    </row>
    <row r="173" spans="1:14">
      <c r="A173" s="187"/>
      <c r="B173" s="209"/>
      <c r="C173" s="202">
        <f t="shared" si="17"/>
        <v>0</v>
      </c>
      <c r="D173" s="199" t="s">
        <v>0</v>
      </c>
      <c r="E173" s="210">
        <f t="shared" si="18"/>
        <v>0</v>
      </c>
      <c r="F173" s="199" t="s">
        <v>73</v>
      </c>
      <c r="G173" s="206">
        <f t="shared" si="19"/>
        <v>0</v>
      </c>
      <c r="H173" s="194"/>
      <c r="I173" s="194"/>
      <c r="J173" s="194"/>
      <c r="K173" s="194"/>
      <c r="L173" s="196"/>
      <c r="M173" s="192"/>
      <c r="N173" s="182"/>
    </row>
    <row r="174" spans="1:14">
      <c r="A174" s="187"/>
      <c r="B174" s="209"/>
      <c r="C174" s="202">
        <f t="shared" si="17"/>
        <v>0</v>
      </c>
      <c r="D174" s="199" t="s">
        <v>0</v>
      </c>
      <c r="E174" s="210">
        <f t="shared" si="18"/>
        <v>0</v>
      </c>
      <c r="F174" s="199" t="s">
        <v>73</v>
      </c>
      <c r="G174" s="206">
        <f t="shared" si="19"/>
        <v>0</v>
      </c>
      <c r="H174" s="194"/>
      <c r="I174" s="194"/>
      <c r="J174" s="194"/>
      <c r="K174" s="194"/>
      <c r="L174" s="196"/>
      <c r="M174" s="192"/>
      <c r="N174" s="182"/>
    </row>
    <row r="175" spans="1:14">
      <c r="A175" s="187"/>
      <c r="B175" s="209"/>
      <c r="C175" s="202">
        <f t="shared" ref="C175:C180" si="20">E43</f>
        <v>6000</v>
      </c>
      <c r="D175" s="199" t="s">
        <v>0</v>
      </c>
      <c r="E175" s="210">
        <f t="shared" ref="E175:E180" si="21">F43</f>
        <v>800</v>
      </c>
      <c r="F175" s="199" t="s">
        <v>73</v>
      </c>
      <c r="G175" s="206">
        <f t="shared" si="19"/>
        <v>4800000</v>
      </c>
      <c r="H175" s="194"/>
      <c r="I175" s="194"/>
      <c r="J175" s="194"/>
      <c r="K175" s="194"/>
      <c r="L175" s="196"/>
      <c r="M175" s="192"/>
      <c r="N175" s="182"/>
    </row>
    <row r="176" spans="1:14">
      <c r="A176" s="187"/>
      <c r="B176" s="209"/>
      <c r="C176" s="202">
        <f t="shared" si="20"/>
        <v>0</v>
      </c>
      <c r="D176" s="199" t="s">
        <v>0</v>
      </c>
      <c r="E176" s="210">
        <f t="shared" si="21"/>
        <v>0</v>
      </c>
      <c r="F176" s="199" t="s">
        <v>73</v>
      </c>
      <c r="G176" s="206">
        <f t="shared" si="19"/>
        <v>0</v>
      </c>
      <c r="H176" s="194"/>
      <c r="I176" s="194"/>
      <c r="J176" s="194"/>
      <c r="K176" s="194"/>
      <c r="L176" s="196"/>
      <c r="M176" s="192"/>
      <c r="N176" s="182"/>
    </row>
    <row r="177" spans="1:14">
      <c r="A177" s="187"/>
      <c r="B177" s="209"/>
      <c r="C177" s="202">
        <f t="shared" si="20"/>
        <v>0</v>
      </c>
      <c r="D177" s="199" t="s">
        <v>0</v>
      </c>
      <c r="E177" s="210">
        <f t="shared" si="21"/>
        <v>0</v>
      </c>
      <c r="F177" s="199" t="s">
        <v>73</v>
      </c>
      <c r="G177" s="206">
        <f t="shared" si="19"/>
        <v>0</v>
      </c>
      <c r="H177" s="194"/>
      <c r="I177" s="194"/>
      <c r="J177" s="194"/>
      <c r="K177" s="194"/>
      <c r="L177" s="196"/>
      <c r="M177" s="192"/>
      <c r="N177" s="182"/>
    </row>
    <row r="178" spans="1:14">
      <c r="A178" s="187"/>
      <c r="B178" s="209"/>
      <c r="C178" s="202">
        <f t="shared" si="20"/>
        <v>0</v>
      </c>
      <c r="D178" s="199" t="s">
        <v>0</v>
      </c>
      <c r="E178" s="210">
        <f t="shared" si="21"/>
        <v>0</v>
      </c>
      <c r="F178" s="199" t="s">
        <v>73</v>
      </c>
      <c r="G178" s="206">
        <f t="shared" si="19"/>
        <v>0</v>
      </c>
      <c r="H178" s="194"/>
      <c r="I178" s="194"/>
      <c r="J178" s="194"/>
      <c r="K178" s="194"/>
      <c r="L178" s="196"/>
      <c r="M178" s="192"/>
      <c r="N178" s="182"/>
    </row>
    <row r="179" spans="1:14">
      <c r="A179" s="187"/>
      <c r="B179" s="209"/>
      <c r="C179" s="202">
        <f t="shared" si="20"/>
        <v>0</v>
      </c>
      <c r="D179" s="199" t="s">
        <v>0</v>
      </c>
      <c r="E179" s="210">
        <f t="shared" si="21"/>
        <v>0</v>
      </c>
      <c r="F179" s="199" t="s">
        <v>73</v>
      </c>
      <c r="G179" s="206">
        <f t="shared" si="19"/>
        <v>0</v>
      </c>
      <c r="H179" s="194"/>
      <c r="I179" s="194"/>
      <c r="J179" s="194"/>
      <c r="K179" s="194"/>
      <c r="L179" s="196"/>
      <c r="M179" s="192"/>
      <c r="N179" s="182"/>
    </row>
    <row r="180" spans="1:14">
      <c r="A180" s="187"/>
      <c r="B180" s="209"/>
      <c r="C180" s="202">
        <f t="shared" si="20"/>
        <v>0</v>
      </c>
      <c r="D180" s="199" t="s">
        <v>0</v>
      </c>
      <c r="E180" s="210">
        <f t="shared" si="21"/>
        <v>0</v>
      </c>
      <c r="F180" s="199" t="s">
        <v>73</v>
      </c>
      <c r="G180" s="206">
        <f t="shared" si="19"/>
        <v>0</v>
      </c>
      <c r="H180" s="194"/>
      <c r="I180" s="194"/>
      <c r="J180" s="255"/>
      <c r="K180" s="194"/>
      <c r="L180" s="196"/>
      <c r="M180" s="192"/>
      <c r="N180" s="182"/>
    </row>
    <row r="181" spans="1:14">
      <c r="A181" s="187"/>
      <c r="B181" s="209"/>
      <c r="C181" s="202">
        <f t="shared" ref="C181:C186" si="22">E58</f>
        <v>0</v>
      </c>
      <c r="D181" s="199" t="s">
        <v>0</v>
      </c>
      <c r="E181" s="210">
        <f>F58</f>
        <v>0</v>
      </c>
      <c r="F181" s="199" t="s">
        <v>73</v>
      </c>
      <c r="G181" s="206">
        <f t="shared" si="19"/>
        <v>0</v>
      </c>
      <c r="H181" s="194"/>
      <c r="I181" s="194"/>
      <c r="J181" s="255"/>
      <c r="K181" s="194"/>
      <c r="L181" s="196"/>
      <c r="M181" s="192"/>
      <c r="N181" s="182"/>
    </row>
    <row r="182" spans="1:14">
      <c r="A182" s="187"/>
      <c r="B182" s="209"/>
      <c r="C182" s="202">
        <f t="shared" si="22"/>
        <v>0</v>
      </c>
      <c r="D182" s="199" t="s">
        <v>0</v>
      </c>
      <c r="E182" s="210">
        <f>F59</f>
        <v>0</v>
      </c>
      <c r="F182" s="199" t="s">
        <v>73</v>
      </c>
      <c r="G182" s="206">
        <f t="shared" si="19"/>
        <v>0</v>
      </c>
      <c r="H182" s="194"/>
      <c r="I182" s="194"/>
      <c r="J182" s="255"/>
      <c r="K182" s="194"/>
      <c r="L182" s="196"/>
      <c r="M182" s="192"/>
      <c r="N182" s="182"/>
    </row>
    <row r="183" spans="1:14">
      <c r="A183" s="187"/>
      <c r="B183" s="209"/>
      <c r="C183" s="202">
        <f t="shared" si="22"/>
        <v>0</v>
      </c>
      <c r="D183" s="199" t="s">
        <v>0</v>
      </c>
      <c r="E183" s="210">
        <f t="shared" ref="E183" si="23">F60</f>
        <v>0</v>
      </c>
      <c r="F183" s="199" t="s">
        <v>73</v>
      </c>
      <c r="G183" s="206">
        <f t="shared" si="19"/>
        <v>0</v>
      </c>
      <c r="H183" s="194"/>
      <c r="I183" s="194"/>
      <c r="J183" s="255"/>
      <c r="K183" s="194"/>
      <c r="L183" s="196"/>
      <c r="M183" s="192"/>
      <c r="N183" s="182"/>
    </row>
    <row r="184" spans="1:14">
      <c r="A184" s="187"/>
      <c r="B184" s="209"/>
      <c r="C184" s="202">
        <f t="shared" si="22"/>
        <v>0</v>
      </c>
      <c r="D184" s="199" t="s">
        <v>0</v>
      </c>
      <c r="E184" s="210">
        <f>F61</f>
        <v>0</v>
      </c>
      <c r="F184" s="199" t="s">
        <v>73</v>
      </c>
      <c r="G184" s="206">
        <f t="shared" si="19"/>
        <v>0</v>
      </c>
      <c r="H184" s="194"/>
      <c r="I184" s="194"/>
      <c r="J184" s="255"/>
      <c r="K184" s="194"/>
      <c r="L184" s="196"/>
      <c r="M184" s="192"/>
      <c r="N184" s="182"/>
    </row>
    <row r="185" spans="1:14">
      <c r="A185" s="187"/>
      <c r="B185" s="209"/>
      <c r="C185" s="202">
        <f t="shared" si="22"/>
        <v>0</v>
      </c>
      <c r="D185" s="199" t="s">
        <v>0</v>
      </c>
      <c r="E185" s="210">
        <f>F61</f>
        <v>0</v>
      </c>
      <c r="F185" s="199" t="s">
        <v>73</v>
      </c>
      <c r="G185" s="206">
        <f t="shared" si="19"/>
        <v>0</v>
      </c>
      <c r="H185" s="194"/>
      <c r="I185" s="194"/>
      <c r="J185" s="255"/>
      <c r="K185" s="194"/>
      <c r="L185" s="196"/>
      <c r="M185" s="192"/>
      <c r="N185" s="182"/>
    </row>
    <row r="186" spans="1:14">
      <c r="A186" s="187"/>
      <c r="B186" s="209"/>
      <c r="C186" s="202">
        <f t="shared" si="22"/>
        <v>0</v>
      </c>
      <c r="D186" s="199" t="s">
        <v>0</v>
      </c>
      <c r="E186" s="210">
        <f>F62</f>
        <v>0</v>
      </c>
      <c r="F186" s="199" t="s">
        <v>73</v>
      </c>
      <c r="G186" s="206">
        <f t="shared" si="19"/>
        <v>0</v>
      </c>
      <c r="H186" s="194"/>
      <c r="I186" s="194"/>
      <c r="J186" s="255"/>
      <c r="K186" s="194"/>
      <c r="L186" s="196"/>
      <c r="M186" s="192"/>
      <c r="N186" s="182"/>
    </row>
    <row r="187" spans="1:14" ht="19.5">
      <c r="A187" s="187"/>
      <c r="B187" s="209"/>
      <c r="C187" s="194"/>
      <c r="D187" s="199"/>
      <c r="E187" s="194"/>
      <c r="F187" s="199"/>
      <c r="G187" s="195"/>
      <c r="H187" s="194"/>
      <c r="I187" s="198" t="s">
        <v>2</v>
      </c>
      <c r="J187" s="213">
        <f>SUM(G169:G186)</f>
        <v>9700000</v>
      </c>
      <c r="K187" s="208" t="s">
        <v>122</v>
      </c>
      <c r="L187" s="196"/>
      <c r="M187" s="192"/>
      <c r="N187" s="182"/>
    </row>
    <row r="188" spans="1:14" ht="19.5">
      <c r="A188" s="187"/>
      <c r="B188" s="254" t="s">
        <v>134</v>
      </c>
      <c r="C188" s="194"/>
      <c r="D188" s="199"/>
      <c r="E188" s="194"/>
      <c r="F188" s="199"/>
      <c r="G188" s="195"/>
      <c r="H188" s="194"/>
      <c r="I188" s="194"/>
      <c r="J188" s="194"/>
      <c r="K188" s="194"/>
      <c r="L188" s="196"/>
      <c r="M188" s="192"/>
      <c r="N188" s="182"/>
    </row>
    <row r="189" spans="1:14" ht="19.5">
      <c r="A189" s="187"/>
      <c r="B189" s="450" t="s">
        <v>159</v>
      </c>
      <c r="C189" s="451"/>
      <c r="D189" s="214" t="s">
        <v>74</v>
      </c>
      <c r="E189" s="256">
        <f>IF(J165&lt;J187,J165,J187)</f>
        <v>8264000</v>
      </c>
      <c r="F189" s="216" t="s">
        <v>81</v>
      </c>
      <c r="G189" s="257"/>
      <c r="H189" s="217"/>
      <c r="I189" s="217"/>
      <c r="J189" s="217"/>
      <c r="K189" s="217"/>
      <c r="L189" s="218"/>
      <c r="M189" s="192"/>
      <c r="N189" s="182"/>
    </row>
    <row r="190" spans="1:14" ht="15" customHeight="1" thickBot="1">
      <c r="A190" s="258"/>
      <c r="B190" s="259"/>
      <c r="C190" s="259"/>
      <c r="D190" s="259"/>
      <c r="E190" s="260"/>
      <c r="F190" s="261"/>
      <c r="G190" s="262"/>
      <c r="H190" s="263"/>
      <c r="I190" s="263"/>
      <c r="J190" s="263"/>
      <c r="K190" s="263"/>
      <c r="L190" s="263"/>
      <c r="M190" s="264"/>
      <c r="N190" s="182"/>
    </row>
    <row r="191" spans="1:14" ht="13.5" customHeight="1" thickBot="1">
      <c r="A191" s="182"/>
      <c r="B191" s="265"/>
      <c r="C191" s="265"/>
      <c r="D191" s="266"/>
      <c r="E191" s="265"/>
      <c r="F191" s="182"/>
      <c r="G191" s="267"/>
      <c r="H191" s="182"/>
      <c r="I191" s="182"/>
      <c r="J191" s="182"/>
      <c r="K191" s="182"/>
      <c r="L191" s="182"/>
      <c r="M191" s="182"/>
      <c r="N191" s="182"/>
    </row>
    <row r="192" spans="1:14" ht="25.5">
      <c r="A192" s="183" t="s">
        <v>163</v>
      </c>
      <c r="B192" s="184"/>
      <c r="C192" s="184"/>
      <c r="D192" s="268"/>
      <c r="E192" s="185"/>
      <c r="F192" s="185"/>
      <c r="G192" s="269"/>
      <c r="H192" s="185"/>
      <c r="I192" s="185"/>
      <c r="J192" s="185"/>
      <c r="K192" s="185"/>
      <c r="L192" s="185"/>
      <c r="M192" s="186"/>
      <c r="N192" s="182"/>
    </row>
    <row r="193" spans="1:14" ht="19.5">
      <c r="A193" s="187"/>
      <c r="B193" s="208" t="s">
        <v>98</v>
      </c>
      <c r="C193" s="194"/>
      <c r="D193" s="199"/>
      <c r="E193" s="194"/>
      <c r="F193" s="194"/>
      <c r="G193" s="195"/>
      <c r="H193" s="194"/>
      <c r="I193" s="194"/>
      <c r="J193" s="194"/>
      <c r="K193" s="194"/>
      <c r="L193" s="194"/>
      <c r="M193" s="192"/>
      <c r="N193" s="182"/>
    </row>
    <row r="194" spans="1:14">
      <c r="A194" s="187"/>
      <c r="B194" s="194"/>
      <c r="C194" s="199" t="s">
        <v>105</v>
      </c>
      <c r="D194" s="199"/>
      <c r="E194" s="199" t="s">
        <v>106</v>
      </c>
      <c r="F194" s="194"/>
      <c r="G194" s="270" t="s">
        <v>109</v>
      </c>
      <c r="H194" s="194"/>
      <c r="I194" s="194"/>
      <c r="J194" s="194"/>
      <c r="K194" s="194"/>
      <c r="L194" s="194"/>
      <c r="M194" s="192"/>
      <c r="N194" s="182"/>
    </row>
    <row r="195" spans="1:14">
      <c r="A195" s="187"/>
      <c r="B195" s="194"/>
      <c r="C195" s="205">
        <v>3500</v>
      </c>
      <c r="D195" s="199" t="s">
        <v>0</v>
      </c>
      <c r="E195" s="202">
        <f>H9</f>
        <v>0</v>
      </c>
      <c r="F195" s="198" t="s">
        <v>1</v>
      </c>
      <c r="G195" s="203">
        <f>C195*E195</f>
        <v>0</v>
      </c>
      <c r="H195" s="194"/>
      <c r="I195" s="194"/>
      <c r="J195" s="194"/>
      <c r="K195" s="194"/>
      <c r="L195" s="194"/>
      <c r="M195" s="192"/>
      <c r="N195" s="182"/>
    </row>
    <row r="196" spans="1:14">
      <c r="A196" s="187"/>
      <c r="B196" s="194"/>
      <c r="C196" s="271">
        <v>3000</v>
      </c>
      <c r="D196" s="199" t="s">
        <v>0</v>
      </c>
      <c r="E196" s="202">
        <f>H10</f>
        <v>0</v>
      </c>
      <c r="F196" s="198" t="s">
        <v>1</v>
      </c>
      <c r="G196" s="203">
        <f>C196*E196</f>
        <v>0</v>
      </c>
      <c r="H196" s="194"/>
      <c r="I196" s="194"/>
      <c r="J196" s="194"/>
      <c r="K196" s="194"/>
      <c r="L196" s="194"/>
      <c r="M196" s="192"/>
      <c r="N196" s="182"/>
    </row>
    <row r="197" spans="1:14">
      <c r="A197" s="187"/>
      <c r="B197" s="194"/>
      <c r="C197" s="201">
        <v>1500</v>
      </c>
      <c r="D197" s="199" t="s">
        <v>0</v>
      </c>
      <c r="E197" s="201">
        <f>SUM(H11:H13)</f>
        <v>2000</v>
      </c>
      <c r="F197" s="199" t="s">
        <v>1</v>
      </c>
      <c r="G197" s="272">
        <f>C197*E197</f>
        <v>3000000</v>
      </c>
      <c r="H197" s="194"/>
      <c r="I197" s="194"/>
      <c r="J197" s="194"/>
      <c r="K197" s="194"/>
      <c r="L197" s="194"/>
      <c r="M197" s="192"/>
      <c r="N197" s="182"/>
    </row>
    <row r="198" spans="1:14" ht="19.5">
      <c r="A198" s="187"/>
      <c r="B198" s="194"/>
      <c r="C198" s="194"/>
      <c r="D198" s="199"/>
      <c r="E198" s="195"/>
      <c r="F198" s="199"/>
      <c r="G198" s="195"/>
      <c r="H198" s="194"/>
      <c r="I198" s="198" t="s">
        <v>2</v>
      </c>
      <c r="J198" s="213">
        <f>SUM(G195:G197)</f>
        <v>3000000</v>
      </c>
      <c r="K198" s="208" t="s">
        <v>123</v>
      </c>
      <c r="L198" s="194"/>
      <c r="M198" s="192"/>
      <c r="N198" s="182"/>
    </row>
    <row r="199" spans="1:14">
      <c r="A199" s="187"/>
      <c r="B199" s="194"/>
      <c r="C199" s="194"/>
      <c r="D199" s="199"/>
      <c r="E199" s="195"/>
      <c r="F199" s="199"/>
      <c r="G199" s="195"/>
      <c r="H199" s="194"/>
      <c r="I199" s="194"/>
      <c r="J199" s="194"/>
      <c r="K199" s="194"/>
      <c r="L199" s="194"/>
      <c r="M199" s="192"/>
      <c r="N199" s="182"/>
    </row>
    <row r="200" spans="1:14" ht="19.5">
      <c r="A200" s="187"/>
      <c r="B200" s="208" t="s">
        <v>99</v>
      </c>
      <c r="C200" s="194"/>
      <c r="D200" s="199"/>
      <c r="E200" s="195"/>
      <c r="F200" s="199"/>
      <c r="G200" s="195"/>
      <c r="H200" s="194"/>
      <c r="I200" s="194"/>
      <c r="J200" s="194"/>
      <c r="K200" s="194"/>
      <c r="L200" s="194"/>
      <c r="M200" s="192"/>
      <c r="N200" s="182"/>
    </row>
    <row r="201" spans="1:14">
      <c r="A201" s="187"/>
      <c r="B201" s="194"/>
      <c r="C201" s="198" t="s">
        <v>107</v>
      </c>
      <c r="D201" s="199"/>
      <c r="E201" s="234" t="s">
        <v>108</v>
      </c>
      <c r="F201" s="199"/>
      <c r="G201" s="234" t="s">
        <v>109</v>
      </c>
      <c r="H201" s="194"/>
      <c r="I201" s="194"/>
      <c r="J201" s="194"/>
      <c r="K201" s="194"/>
      <c r="L201" s="194"/>
      <c r="M201" s="192"/>
      <c r="N201" s="182"/>
    </row>
    <row r="202" spans="1:14">
      <c r="A202" s="187"/>
      <c r="B202" s="194"/>
      <c r="C202" s="226">
        <f t="shared" ref="C202:C208" si="24">E70</f>
        <v>1600</v>
      </c>
      <c r="D202" s="199" t="s">
        <v>0</v>
      </c>
      <c r="E202" s="201">
        <f t="shared" ref="E202:E208" si="25">F70</f>
        <v>200</v>
      </c>
      <c r="F202" s="199" t="s">
        <v>1</v>
      </c>
      <c r="G202" s="206">
        <f t="shared" ref="G202:G216" si="26">C202*E202</f>
        <v>320000</v>
      </c>
      <c r="H202" s="194"/>
      <c r="I202" s="194"/>
      <c r="J202" s="194"/>
      <c r="K202" s="194"/>
      <c r="L202" s="194"/>
      <c r="M202" s="192"/>
      <c r="N202" s="182"/>
    </row>
    <row r="203" spans="1:14">
      <c r="A203" s="187"/>
      <c r="B203" s="194"/>
      <c r="C203" s="226">
        <f t="shared" si="24"/>
        <v>1300</v>
      </c>
      <c r="D203" s="199" t="s">
        <v>0</v>
      </c>
      <c r="E203" s="201">
        <f t="shared" si="25"/>
        <v>800</v>
      </c>
      <c r="F203" s="199" t="s">
        <v>1</v>
      </c>
      <c r="G203" s="206">
        <f t="shared" si="26"/>
        <v>1040000</v>
      </c>
      <c r="H203" s="194"/>
      <c r="I203" s="194"/>
      <c r="J203" s="194"/>
      <c r="K203" s="194"/>
      <c r="L203" s="194"/>
      <c r="M203" s="192"/>
      <c r="N203" s="182"/>
    </row>
    <row r="204" spans="1:14">
      <c r="A204" s="187"/>
      <c r="B204" s="194"/>
      <c r="C204" s="226">
        <f t="shared" si="24"/>
        <v>1000</v>
      </c>
      <c r="D204" s="199" t="s">
        <v>0</v>
      </c>
      <c r="E204" s="201">
        <f t="shared" si="25"/>
        <v>1000</v>
      </c>
      <c r="F204" s="199" t="s">
        <v>1</v>
      </c>
      <c r="G204" s="206">
        <f t="shared" si="26"/>
        <v>1000000</v>
      </c>
      <c r="H204" s="194"/>
      <c r="I204" s="194"/>
      <c r="J204" s="194"/>
      <c r="K204" s="194"/>
      <c r="L204" s="194"/>
      <c r="M204" s="192"/>
      <c r="N204" s="182"/>
    </row>
    <row r="205" spans="1:14">
      <c r="A205" s="187"/>
      <c r="B205" s="194"/>
      <c r="C205" s="226">
        <f t="shared" si="24"/>
        <v>0</v>
      </c>
      <c r="D205" s="199" t="s">
        <v>0</v>
      </c>
      <c r="E205" s="201">
        <f t="shared" si="25"/>
        <v>0</v>
      </c>
      <c r="F205" s="199" t="s">
        <v>1</v>
      </c>
      <c r="G205" s="206">
        <f t="shared" si="26"/>
        <v>0</v>
      </c>
      <c r="H205" s="194"/>
      <c r="I205" s="194"/>
      <c r="J205" s="194"/>
      <c r="K205" s="194"/>
      <c r="L205" s="194"/>
      <c r="M205" s="192"/>
      <c r="N205" s="182"/>
    </row>
    <row r="206" spans="1:14">
      <c r="A206" s="187"/>
      <c r="B206" s="194"/>
      <c r="C206" s="226">
        <f t="shared" si="24"/>
        <v>0</v>
      </c>
      <c r="D206" s="199" t="s">
        <v>0</v>
      </c>
      <c r="E206" s="201">
        <f t="shared" si="25"/>
        <v>0</v>
      </c>
      <c r="F206" s="199" t="s">
        <v>1</v>
      </c>
      <c r="G206" s="206">
        <f t="shared" si="26"/>
        <v>0</v>
      </c>
      <c r="H206" s="194"/>
      <c r="I206" s="194"/>
      <c r="J206" s="194"/>
      <c r="K206" s="194"/>
      <c r="L206" s="194"/>
      <c r="M206" s="192"/>
      <c r="N206" s="182"/>
    </row>
    <row r="207" spans="1:14">
      <c r="A207" s="187"/>
      <c r="B207" s="194"/>
      <c r="C207" s="226">
        <f t="shared" si="24"/>
        <v>0</v>
      </c>
      <c r="D207" s="199" t="s">
        <v>0</v>
      </c>
      <c r="E207" s="201">
        <f t="shared" si="25"/>
        <v>0</v>
      </c>
      <c r="F207" s="199" t="s">
        <v>1</v>
      </c>
      <c r="G207" s="206">
        <f t="shared" si="26"/>
        <v>0</v>
      </c>
      <c r="H207" s="194"/>
      <c r="I207" s="194"/>
      <c r="J207" s="194"/>
      <c r="K207" s="194"/>
      <c r="L207" s="194"/>
      <c r="M207" s="192"/>
      <c r="N207" s="182"/>
    </row>
    <row r="208" spans="1:14">
      <c r="A208" s="187"/>
      <c r="B208" s="194"/>
      <c r="C208" s="226">
        <f t="shared" si="24"/>
        <v>0</v>
      </c>
      <c r="D208" s="199" t="s">
        <v>0</v>
      </c>
      <c r="E208" s="201">
        <f t="shared" si="25"/>
        <v>0</v>
      </c>
      <c r="F208" s="199" t="s">
        <v>1</v>
      </c>
      <c r="G208" s="206">
        <f t="shared" si="26"/>
        <v>0</v>
      </c>
      <c r="H208" s="194"/>
      <c r="I208" s="194"/>
      <c r="J208" s="194"/>
      <c r="K208" s="194"/>
      <c r="L208" s="194"/>
      <c r="M208" s="192"/>
      <c r="N208" s="182"/>
    </row>
    <row r="209" spans="1:14">
      <c r="A209" s="187"/>
      <c r="B209" s="194"/>
      <c r="C209" s="226">
        <f t="shared" ref="C209:C214" si="27">E78</f>
        <v>0</v>
      </c>
      <c r="D209" s="199" t="s">
        <v>0</v>
      </c>
      <c r="E209" s="201">
        <f t="shared" ref="E209:E214" si="28">F78</f>
        <v>0</v>
      </c>
      <c r="F209" s="199" t="s">
        <v>1</v>
      </c>
      <c r="G209" s="206">
        <f t="shared" si="26"/>
        <v>0</v>
      </c>
      <c r="H209" s="194"/>
      <c r="I209" s="194"/>
      <c r="J209" s="194"/>
      <c r="K209" s="194"/>
      <c r="L209" s="194"/>
      <c r="M209" s="192"/>
      <c r="N209" s="182"/>
    </row>
    <row r="210" spans="1:14">
      <c r="A210" s="187"/>
      <c r="B210" s="194"/>
      <c r="C210" s="226">
        <f t="shared" si="27"/>
        <v>0</v>
      </c>
      <c r="D210" s="199" t="s">
        <v>0</v>
      </c>
      <c r="E210" s="201">
        <f t="shared" si="28"/>
        <v>0</v>
      </c>
      <c r="F210" s="199" t="s">
        <v>1</v>
      </c>
      <c r="G210" s="206">
        <f t="shared" si="26"/>
        <v>0</v>
      </c>
      <c r="H210" s="194"/>
      <c r="I210" s="194"/>
      <c r="J210" s="194"/>
      <c r="K210" s="194"/>
      <c r="L210" s="194"/>
      <c r="M210" s="192"/>
      <c r="N210" s="182"/>
    </row>
    <row r="211" spans="1:14">
      <c r="A211" s="187"/>
      <c r="B211" s="194"/>
      <c r="C211" s="226">
        <f t="shared" si="27"/>
        <v>0</v>
      </c>
      <c r="D211" s="199" t="s">
        <v>0</v>
      </c>
      <c r="E211" s="201">
        <f t="shared" si="28"/>
        <v>0</v>
      </c>
      <c r="F211" s="199" t="s">
        <v>1</v>
      </c>
      <c r="G211" s="206">
        <f t="shared" si="26"/>
        <v>0</v>
      </c>
      <c r="H211" s="194"/>
      <c r="I211" s="194"/>
      <c r="J211" s="194"/>
      <c r="K211" s="194"/>
      <c r="L211" s="194"/>
      <c r="M211" s="192"/>
      <c r="N211" s="182"/>
    </row>
    <row r="212" spans="1:14">
      <c r="A212" s="187"/>
      <c r="B212" s="194"/>
      <c r="C212" s="226">
        <f t="shared" si="27"/>
        <v>0</v>
      </c>
      <c r="D212" s="199" t="s">
        <v>0</v>
      </c>
      <c r="E212" s="201">
        <f t="shared" si="28"/>
        <v>0</v>
      </c>
      <c r="F212" s="199" t="s">
        <v>1</v>
      </c>
      <c r="G212" s="206">
        <f t="shared" si="26"/>
        <v>0</v>
      </c>
      <c r="H212" s="194"/>
      <c r="I212" s="194"/>
      <c r="J212" s="194"/>
      <c r="K212" s="194"/>
      <c r="L212" s="194"/>
      <c r="M212" s="192"/>
      <c r="N212" s="182"/>
    </row>
    <row r="213" spans="1:14">
      <c r="A213" s="187"/>
      <c r="B213" s="194"/>
      <c r="C213" s="226">
        <f t="shared" si="27"/>
        <v>0</v>
      </c>
      <c r="D213" s="199" t="s">
        <v>0</v>
      </c>
      <c r="E213" s="201">
        <f t="shared" si="28"/>
        <v>0</v>
      </c>
      <c r="F213" s="199" t="s">
        <v>1</v>
      </c>
      <c r="G213" s="206">
        <f t="shared" si="26"/>
        <v>0</v>
      </c>
      <c r="H213" s="194"/>
      <c r="I213" s="194"/>
      <c r="J213" s="194"/>
      <c r="K213" s="194"/>
      <c r="L213" s="194"/>
      <c r="M213" s="192"/>
      <c r="N213" s="182"/>
    </row>
    <row r="214" spans="1:14">
      <c r="A214" s="187"/>
      <c r="B214" s="194"/>
      <c r="C214" s="226">
        <f t="shared" si="27"/>
        <v>0</v>
      </c>
      <c r="D214" s="199" t="s">
        <v>0</v>
      </c>
      <c r="E214" s="201">
        <f t="shared" si="28"/>
        <v>0</v>
      </c>
      <c r="F214" s="199" t="s">
        <v>1</v>
      </c>
      <c r="G214" s="206">
        <f t="shared" si="26"/>
        <v>0</v>
      </c>
      <c r="H214" s="194"/>
      <c r="I214" s="194"/>
      <c r="J214" s="194"/>
      <c r="K214" s="194"/>
      <c r="L214" s="194"/>
      <c r="M214" s="192"/>
      <c r="N214" s="182"/>
    </row>
    <row r="215" spans="1:14">
      <c r="A215" s="187"/>
      <c r="B215" s="194"/>
      <c r="C215" s="226">
        <f t="shared" ref="C215:C220" si="29">E85</f>
        <v>0</v>
      </c>
      <c r="D215" s="199" t="s">
        <v>0</v>
      </c>
      <c r="E215" s="201">
        <f t="shared" ref="E215:E220" si="30">F85</f>
        <v>0</v>
      </c>
      <c r="F215" s="199" t="s">
        <v>1</v>
      </c>
      <c r="G215" s="206">
        <f t="shared" si="26"/>
        <v>0</v>
      </c>
      <c r="H215" s="194"/>
      <c r="I215" s="194"/>
      <c r="J215" s="194"/>
      <c r="K215" s="194"/>
      <c r="L215" s="194"/>
      <c r="M215" s="192"/>
      <c r="N215" s="182"/>
    </row>
    <row r="216" spans="1:14">
      <c r="A216" s="187"/>
      <c r="B216" s="194"/>
      <c r="C216" s="226">
        <f t="shared" si="29"/>
        <v>0</v>
      </c>
      <c r="D216" s="199" t="s">
        <v>0</v>
      </c>
      <c r="E216" s="201">
        <f t="shared" si="30"/>
        <v>0</v>
      </c>
      <c r="F216" s="199" t="s">
        <v>1</v>
      </c>
      <c r="G216" s="206">
        <f t="shared" si="26"/>
        <v>0</v>
      </c>
      <c r="H216" s="194"/>
      <c r="I216" s="194"/>
      <c r="J216" s="194"/>
      <c r="K216" s="194"/>
      <c r="L216" s="194"/>
      <c r="M216" s="192"/>
      <c r="N216" s="182"/>
    </row>
    <row r="217" spans="1:14">
      <c r="A217" s="187"/>
      <c r="B217" s="194"/>
      <c r="C217" s="226">
        <f t="shared" si="29"/>
        <v>0</v>
      </c>
      <c r="D217" s="199" t="s">
        <v>0</v>
      </c>
      <c r="E217" s="201">
        <f t="shared" si="30"/>
        <v>0</v>
      </c>
      <c r="F217" s="199" t="s">
        <v>1</v>
      </c>
      <c r="G217" s="206">
        <f t="shared" ref="G217:G232" si="31">C217*E217</f>
        <v>0</v>
      </c>
      <c r="H217" s="194"/>
      <c r="I217" s="194"/>
      <c r="J217" s="194"/>
      <c r="K217" s="194"/>
      <c r="L217" s="194"/>
      <c r="M217" s="192"/>
      <c r="N217" s="182"/>
    </row>
    <row r="218" spans="1:14">
      <c r="A218" s="187"/>
      <c r="B218" s="194"/>
      <c r="C218" s="226">
        <f t="shared" si="29"/>
        <v>0</v>
      </c>
      <c r="D218" s="199" t="s">
        <v>0</v>
      </c>
      <c r="E218" s="201">
        <f t="shared" si="30"/>
        <v>0</v>
      </c>
      <c r="F218" s="199" t="s">
        <v>1</v>
      </c>
      <c r="G218" s="206">
        <f t="shared" si="31"/>
        <v>0</v>
      </c>
      <c r="H218" s="194"/>
      <c r="I218" s="194"/>
      <c r="J218" s="194"/>
      <c r="K218" s="194"/>
      <c r="L218" s="194"/>
      <c r="M218" s="192"/>
      <c r="N218" s="182"/>
    </row>
    <row r="219" spans="1:14">
      <c r="A219" s="187"/>
      <c r="B219" s="194"/>
      <c r="C219" s="226">
        <f t="shared" si="29"/>
        <v>0</v>
      </c>
      <c r="D219" s="199" t="s">
        <v>0</v>
      </c>
      <c r="E219" s="201">
        <f t="shared" si="30"/>
        <v>0</v>
      </c>
      <c r="F219" s="199" t="s">
        <v>1</v>
      </c>
      <c r="G219" s="206">
        <f t="shared" si="31"/>
        <v>0</v>
      </c>
      <c r="H219" s="194"/>
      <c r="I219" s="194"/>
      <c r="J219" s="194"/>
      <c r="K219" s="194"/>
      <c r="L219" s="194"/>
      <c r="M219" s="192"/>
      <c r="N219" s="182"/>
    </row>
    <row r="220" spans="1:14">
      <c r="A220" s="187"/>
      <c r="B220" s="194"/>
      <c r="C220" s="226">
        <f t="shared" si="29"/>
        <v>0</v>
      </c>
      <c r="D220" s="199" t="s">
        <v>0</v>
      </c>
      <c r="E220" s="201">
        <f t="shared" si="30"/>
        <v>0</v>
      </c>
      <c r="F220" s="199" t="s">
        <v>1</v>
      </c>
      <c r="G220" s="206">
        <f t="shared" si="31"/>
        <v>0</v>
      </c>
      <c r="H220" s="194"/>
      <c r="I220" s="194"/>
      <c r="J220" s="194"/>
      <c r="K220" s="194"/>
      <c r="L220" s="194"/>
      <c r="M220" s="192"/>
      <c r="N220" s="182"/>
    </row>
    <row r="221" spans="1:14">
      <c r="A221" s="187"/>
      <c r="B221" s="194"/>
      <c r="C221" s="226">
        <f>E92</f>
        <v>0</v>
      </c>
      <c r="D221" s="199" t="s">
        <v>0</v>
      </c>
      <c r="E221" s="201">
        <f t="shared" ref="E221:E226" si="32">F92</f>
        <v>0</v>
      </c>
      <c r="F221" s="199" t="s">
        <v>1</v>
      </c>
      <c r="G221" s="206">
        <f t="shared" si="31"/>
        <v>0</v>
      </c>
      <c r="H221" s="194"/>
      <c r="I221" s="194"/>
      <c r="J221" s="194"/>
      <c r="K221" s="194"/>
      <c r="L221" s="194"/>
      <c r="M221" s="192"/>
      <c r="N221" s="182"/>
    </row>
    <row r="222" spans="1:14">
      <c r="A222" s="187"/>
      <c r="B222" s="194"/>
      <c r="C222" s="226">
        <f>E93</f>
        <v>0</v>
      </c>
      <c r="D222" s="199" t="s">
        <v>0</v>
      </c>
      <c r="E222" s="201">
        <f t="shared" si="32"/>
        <v>0</v>
      </c>
      <c r="F222" s="199" t="s">
        <v>1</v>
      </c>
      <c r="G222" s="206">
        <f t="shared" si="31"/>
        <v>0</v>
      </c>
      <c r="H222" s="194"/>
      <c r="I222" s="194"/>
      <c r="J222" s="194"/>
      <c r="K222" s="194"/>
      <c r="L222" s="194"/>
      <c r="M222" s="192"/>
      <c r="N222" s="182"/>
    </row>
    <row r="223" spans="1:14">
      <c r="A223" s="187"/>
      <c r="B223" s="194"/>
      <c r="C223" s="226">
        <f t="shared" ref="C223:C226" si="33">E94</f>
        <v>0</v>
      </c>
      <c r="D223" s="199" t="s">
        <v>0</v>
      </c>
      <c r="E223" s="201">
        <f t="shared" si="32"/>
        <v>0</v>
      </c>
      <c r="F223" s="199" t="s">
        <v>1</v>
      </c>
      <c r="G223" s="206">
        <f t="shared" si="31"/>
        <v>0</v>
      </c>
      <c r="H223" s="194"/>
      <c r="I223" s="194"/>
      <c r="J223" s="194"/>
      <c r="K223" s="194"/>
      <c r="L223" s="194"/>
      <c r="M223" s="192"/>
      <c r="N223" s="182"/>
    </row>
    <row r="224" spans="1:14">
      <c r="A224" s="187"/>
      <c r="B224" s="194"/>
      <c r="C224" s="226">
        <f t="shared" si="33"/>
        <v>0</v>
      </c>
      <c r="D224" s="199" t="s">
        <v>0</v>
      </c>
      <c r="E224" s="201">
        <f t="shared" si="32"/>
        <v>0</v>
      </c>
      <c r="F224" s="199" t="s">
        <v>1</v>
      </c>
      <c r="G224" s="206">
        <f t="shared" si="31"/>
        <v>0</v>
      </c>
      <c r="H224" s="194"/>
      <c r="I224" s="194"/>
      <c r="J224" s="194"/>
      <c r="K224" s="194"/>
      <c r="L224" s="194"/>
      <c r="M224" s="192"/>
      <c r="N224" s="182"/>
    </row>
    <row r="225" spans="1:14">
      <c r="A225" s="187"/>
      <c r="B225" s="194"/>
      <c r="C225" s="226">
        <f t="shared" si="33"/>
        <v>0</v>
      </c>
      <c r="D225" s="199" t="s">
        <v>0</v>
      </c>
      <c r="E225" s="201">
        <f t="shared" si="32"/>
        <v>0</v>
      </c>
      <c r="F225" s="199" t="s">
        <v>1</v>
      </c>
      <c r="G225" s="206">
        <f t="shared" si="31"/>
        <v>0</v>
      </c>
      <c r="H225" s="194"/>
      <c r="I225" s="194"/>
      <c r="J225" s="194"/>
      <c r="K225" s="194"/>
      <c r="L225" s="194"/>
      <c r="M225" s="192"/>
      <c r="N225" s="182"/>
    </row>
    <row r="226" spans="1:14">
      <c r="A226" s="187"/>
      <c r="B226" s="194"/>
      <c r="C226" s="226">
        <f t="shared" si="33"/>
        <v>0</v>
      </c>
      <c r="D226" s="199" t="s">
        <v>0</v>
      </c>
      <c r="E226" s="201">
        <f t="shared" si="32"/>
        <v>0</v>
      </c>
      <c r="F226" s="199" t="s">
        <v>1</v>
      </c>
      <c r="G226" s="206">
        <f t="shared" si="31"/>
        <v>0</v>
      </c>
      <c r="H226" s="194"/>
      <c r="I226" s="194"/>
      <c r="J226" s="194"/>
      <c r="K226" s="194"/>
      <c r="L226" s="194"/>
      <c r="M226" s="192"/>
      <c r="N226" s="182"/>
    </row>
    <row r="227" spans="1:14">
      <c r="A227" s="187"/>
      <c r="B227" s="194"/>
      <c r="C227" s="226">
        <f>E99</f>
        <v>0</v>
      </c>
      <c r="D227" s="199" t="s">
        <v>0</v>
      </c>
      <c r="E227" s="201">
        <f>F99</f>
        <v>0</v>
      </c>
      <c r="F227" s="199" t="s">
        <v>1</v>
      </c>
      <c r="G227" s="206">
        <f t="shared" si="31"/>
        <v>0</v>
      </c>
      <c r="H227" s="194"/>
      <c r="I227" s="194"/>
      <c r="J227" s="194"/>
      <c r="K227" s="194"/>
      <c r="L227" s="194"/>
      <c r="M227" s="192"/>
      <c r="N227" s="182"/>
    </row>
    <row r="228" spans="1:14">
      <c r="A228" s="187"/>
      <c r="B228" s="194"/>
      <c r="C228" s="226">
        <f>E100</f>
        <v>0</v>
      </c>
      <c r="D228" s="199" t="s">
        <v>0</v>
      </c>
      <c r="E228" s="201">
        <f>F100</f>
        <v>0</v>
      </c>
      <c r="F228" s="199" t="s">
        <v>1</v>
      </c>
      <c r="G228" s="206">
        <f t="shared" si="31"/>
        <v>0</v>
      </c>
      <c r="H228" s="194"/>
      <c r="I228" s="194"/>
      <c r="J228" s="194"/>
      <c r="K228" s="194"/>
      <c r="L228" s="194"/>
      <c r="M228" s="192"/>
      <c r="N228" s="182"/>
    </row>
    <row r="229" spans="1:14">
      <c r="A229" s="187"/>
      <c r="B229" s="194"/>
      <c r="C229" s="226">
        <f t="shared" ref="C229:C232" si="34">E101</f>
        <v>0</v>
      </c>
      <c r="D229" s="199" t="s">
        <v>0</v>
      </c>
      <c r="E229" s="201">
        <f t="shared" ref="E229:E232" si="35">F101</f>
        <v>0</v>
      </c>
      <c r="F229" s="199" t="s">
        <v>1</v>
      </c>
      <c r="G229" s="206">
        <f t="shared" si="31"/>
        <v>0</v>
      </c>
      <c r="H229" s="194"/>
      <c r="I229" s="194"/>
      <c r="J229" s="194"/>
      <c r="K229" s="194"/>
      <c r="L229" s="194"/>
      <c r="M229" s="192"/>
      <c r="N229" s="182"/>
    </row>
    <row r="230" spans="1:14">
      <c r="A230" s="187"/>
      <c r="B230" s="194"/>
      <c r="C230" s="226">
        <f t="shared" si="34"/>
        <v>0</v>
      </c>
      <c r="D230" s="199" t="s">
        <v>0</v>
      </c>
      <c r="E230" s="201">
        <f t="shared" si="35"/>
        <v>0</v>
      </c>
      <c r="F230" s="199" t="s">
        <v>1</v>
      </c>
      <c r="G230" s="206">
        <f t="shared" si="31"/>
        <v>0</v>
      </c>
      <c r="H230" s="194"/>
      <c r="I230" s="194"/>
      <c r="J230" s="194"/>
      <c r="K230" s="194"/>
      <c r="L230" s="194"/>
      <c r="M230" s="192"/>
      <c r="N230" s="182"/>
    </row>
    <row r="231" spans="1:14">
      <c r="A231" s="187"/>
      <c r="B231" s="194"/>
      <c r="C231" s="226">
        <f t="shared" si="34"/>
        <v>0</v>
      </c>
      <c r="D231" s="199" t="s">
        <v>0</v>
      </c>
      <c r="E231" s="201">
        <f t="shared" si="35"/>
        <v>0</v>
      </c>
      <c r="F231" s="199" t="s">
        <v>1</v>
      </c>
      <c r="G231" s="206">
        <f t="shared" si="31"/>
        <v>0</v>
      </c>
      <c r="H231" s="194"/>
      <c r="I231" s="194"/>
      <c r="J231" s="194"/>
      <c r="K231" s="194"/>
      <c r="L231" s="194"/>
      <c r="M231" s="192"/>
      <c r="N231" s="182"/>
    </row>
    <row r="232" spans="1:14">
      <c r="A232" s="187"/>
      <c r="B232" s="194"/>
      <c r="C232" s="226">
        <f t="shared" si="34"/>
        <v>0</v>
      </c>
      <c r="D232" s="199" t="s">
        <v>0</v>
      </c>
      <c r="E232" s="201">
        <f t="shared" si="35"/>
        <v>0</v>
      </c>
      <c r="F232" s="199" t="s">
        <v>1</v>
      </c>
      <c r="G232" s="206">
        <f t="shared" si="31"/>
        <v>0</v>
      </c>
      <c r="H232" s="194"/>
      <c r="I232" s="194"/>
      <c r="J232" s="194"/>
      <c r="K232" s="194"/>
      <c r="L232" s="194"/>
      <c r="M232" s="192"/>
      <c r="N232" s="182"/>
    </row>
    <row r="233" spans="1:14">
      <c r="A233" s="187"/>
      <c r="B233" s="194"/>
      <c r="C233" s="273"/>
      <c r="D233" s="199"/>
      <c r="E233" s="234"/>
      <c r="F233" s="199"/>
      <c r="G233" s="195"/>
      <c r="H233" s="194"/>
      <c r="I233" s="194"/>
      <c r="J233" s="194"/>
      <c r="K233" s="194"/>
      <c r="L233" s="194"/>
      <c r="M233" s="192"/>
      <c r="N233" s="182"/>
    </row>
    <row r="234" spans="1:14" ht="19.5">
      <c r="A234" s="187"/>
      <c r="B234" s="194"/>
      <c r="C234" s="194"/>
      <c r="D234" s="199"/>
      <c r="E234" s="195"/>
      <c r="F234" s="199"/>
      <c r="G234" s="195"/>
      <c r="H234" s="194"/>
      <c r="I234" s="198" t="s">
        <v>2</v>
      </c>
      <c r="J234" s="213">
        <f>SUM(G202:G232)</f>
        <v>2360000</v>
      </c>
      <c r="K234" s="208" t="s">
        <v>124</v>
      </c>
      <c r="L234" s="194"/>
      <c r="M234" s="192"/>
      <c r="N234" s="182"/>
    </row>
    <row r="235" spans="1:14" ht="19.5">
      <c r="A235" s="187"/>
      <c r="B235" s="208" t="s">
        <v>100</v>
      </c>
      <c r="C235" s="194"/>
      <c r="D235" s="199"/>
      <c r="E235" s="195"/>
      <c r="F235" s="194"/>
      <c r="G235" s="195"/>
      <c r="H235" s="194"/>
      <c r="I235" s="194"/>
      <c r="J235" s="194"/>
      <c r="K235" s="194"/>
      <c r="L235" s="194"/>
      <c r="M235" s="192"/>
      <c r="N235" s="182"/>
    </row>
    <row r="236" spans="1:14" ht="20.25" thickBot="1">
      <c r="A236" s="258"/>
      <c r="B236" s="457" t="s">
        <v>160</v>
      </c>
      <c r="C236" s="458"/>
      <c r="D236" s="274" t="s">
        <v>74</v>
      </c>
      <c r="E236" s="275">
        <f>IF(J198&lt;J234,J198,J234)</f>
        <v>2360000</v>
      </c>
      <c r="F236" s="261" t="s">
        <v>82</v>
      </c>
      <c r="G236" s="262"/>
      <c r="H236" s="263"/>
      <c r="I236" s="263"/>
      <c r="J236" s="263"/>
      <c r="K236" s="263"/>
      <c r="L236" s="263"/>
      <c r="M236" s="264"/>
      <c r="N236" s="182"/>
    </row>
    <row r="237" spans="1:14" ht="15" customHeight="1">
      <c r="A237" s="185"/>
      <c r="B237" s="182"/>
      <c r="C237" s="182"/>
      <c r="D237" s="276"/>
      <c r="E237" s="267"/>
      <c r="F237" s="182"/>
      <c r="G237" s="267"/>
      <c r="H237" s="182"/>
      <c r="I237" s="182"/>
      <c r="J237" s="182"/>
      <c r="K237" s="182"/>
      <c r="L237" s="182"/>
      <c r="M237" s="182"/>
      <c r="N237" s="182"/>
    </row>
    <row r="238" spans="1:14" ht="20.25" thickBot="1">
      <c r="A238" s="263"/>
      <c r="B238" s="277"/>
      <c r="C238" s="277"/>
      <c r="D238" s="277"/>
      <c r="E238" s="278"/>
      <c r="F238" s="279"/>
      <c r="G238" s="195"/>
      <c r="H238" s="194"/>
      <c r="I238" s="194"/>
      <c r="J238" s="194"/>
      <c r="K238" s="194"/>
      <c r="L238" s="194"/>
      <c r="M238" s="192"/>
      <c r="N238" s="182"/>
    </row>
    <row r="239" spans="1:14" ht="25.5">
      <c r="A239" s="183" t="s">
        <v>164</v>
      </c>
      <c r="B239" s="184"/>
      <c r="C239" s="184"/>
      <c r="D239" s="268"/>
      <c r="E239" s="269"/>
      <c r="F239" s="185"/>
      <c r="G239" s="269"/>
      <c r="H239" s="185"/>
      <c r="I239" s="185"/>
      <c r="J239" s="185"/>
      <c r="K239" s="185"/>
      <c r="L239" s="185"/>
      <c r="M239" s="186"/>
      <c r="N239" s="182"/>
    </row>
    <row r="240" spans="1:14" ht="25.5" customHeight="1">
      <c r="A240" s="280"/>
      <c r="B240" s="281"/>
      <c r="C240" s="461" t="s">
        <v>118</v>
      </c>
      <c r="D240" s="462"/>
      <c r="E240" s="463"/>
      <c r="F240" s="226">
        <f>D14</f>
        <v>1600</v>
      </c>
      <c r="G240" s="195"/>
      <c r="H240" s="194"/>
      <c r="I240" s="194"/>
      <c r="J240" s="194"/>
      <c r="K240" s="194"/>
      <c r="L240" s="194"/>
      <c r="M240" s="192"/>
      <c r="N240" s="182"/>
    </row>
    <row r="241" spans="1:14" ht="25.5">
      <c r="A241" s="280"/>
      <c r="B241" s="281"/>
      <c r="C241" s="394" t="s">
        <v>119</v>
      </c>
      <c r="D241" s="395"/>
      <c r="E241" s="396"/>
      <c r="F241" s="226">
        <f>H14</f>
        <v>2000</v>
      </c>
      <c r="G241" s="195"/>
      <c r="H241" s="194"/>
      <c r="I241" s="194"/>
      <c r="J241" s="194"/>
      <c r="K241" s="194"/>
      <c r="L241" s="194"/>
      <c r="M241" s="192"/>
      <c r="N241" s="182"/>
    </row>
    <row r="242" spans="1:14" ht="25.5">
      <c r="A242" s="280"/>
      <c r="B242" s="281"/>
      <c r="C242" s="394" t="s">
        <v>2</v>
      </c>
      <c r="D242" s="395"/>
      <c r="E242" s="396"/>
      <c r="F242" s="226">
        <f>L14</f>
        <v>3600</v>
      </c>
      <c r="G242" s="282" t="s">
        <v>172</v>
      </c>
      <c r="H242" s="194"/>
      <c r="I242" s="194"/>
      <c r="J242" s="194"/>
      <c r="K242" s="194"/>
      <c r="L242" s="194"/>
      <c r="M242" s="192"/>
      <c r="N242" s="182"/>
    </row>
    <row r="243" spans="1:14" ht="25.5">
      <c r="A243" s="280"/>
      <c r="B243" s="281"/>
      <c r="C243" s="394" t="s">
        <v>3</v>
      </c>
      <c r="D243" s="395"/>
      <c r="E243" s="396"/>
      <c r="F243" s="226">
        <f>D4</f>
        <v>26</v>
      </c>
      <c r="G243" s="195"/>
      <c r="H243" s="194"/>
      <c r="I243" s="194"/>
      <c r="J243" s="194"/>
      <c r="K243" s="194"/>
      <c r="L243" s="194"/>
      <c r="M243" s="192"/>
      <c r="N243" s="182"/>
    </row>
    <row r="244" spans="1:14" ht="14.25" customHeight="1">
      <c r="A244" s="280"/>
      <c r="B244" s="281"/>
      <c r="C244" s="281"/>
      <c r="D244" s="199"/>
      <c r="E244" s="195"/>
      <c r="F244" s="194"/>
      <c r="G244" s="195"/>
      <c r="H244" s="194"/>
      <c r="I244" s="194"/>
      <c r="J244" s="194"/>
      <c r="K244" s="194"/>
      <c r="L244" s="194"/>
      <c r="M244" s="192"/>
      <c r="N244" s="182"/>
    </row>
    <row r="245" spans="1:14" ht="19.5">
      <c r="A245" s="187"/>
      <c r="B245" s="208" t="s">
        <v>208</v>
      </c>
      <c r="C245" s="194"/>
      <c r="D245" s="199"/>
      <c r="E245" s="195"/>
      <c r="F245" s="194"/>
      <c r="G245" s="195"/>
      <c r="H245" s="194"/>
      <c r="I245" s="194"/>
      <c r="J245" s="194"/>
      <c r="K245" s="194"/>
      <c r="L245" s="194"/>
      <c r="M245" s="192"/>
      <c r="N245" s="182"/>
    </row>
    <row r="246" spans="1:14">
      <c r="A246" s="187"/>
      <c r="B246" s="194"/>
      <c r="C246" s="217"/>
      <c r="D246" s="199"/>
      <c r="E246" s="283" t="s">
        <v>195</v>
      </c>
      <c r="F246" s="194"/>
      <c r="G246" s="270" t="s">
        <v>109</v>
      </c>
      <c r="H246" s="194"/>
      <c r="I246" s="194"/>
      <c r="J246" s="194"/>
      <c r="K246" s="194"/>
      <c r="L246" s="194"/>
      <c r="M246" s="192"/>
      <c r="N246" s="182"/>
    </row>
    <row r="247" spans="1:14">
      <c r="A247" s="187"/>
      <c r="B247" s="194"/>
      <c r="C247" s="284">
        <v>50</v>
      </c>
      <c r="D247" s="199" t="s">
        <v>0</v>
      </c>
      <c r="E247" s="285">
        <f>D4</f>
        <v>26</v>
      </c>
      <c r="F247" s="199" t="s">
        <v>1</v>
      </c>
      <c r="G247" s="206">
        <f>C247*E247</f>
        <v>1300</v>
      </c>
      <c r="H247" s="286" t="s">
        <v>173</v>
      </c>
      <c r="I247" s="194"/>
      <c r="J247" s="194"/>
      <c r="K247" s="194"/>
      <c r="L247" s="194"/>
      <c r="M247" s="192"/>
      <c r="N247" s="182"/>
    </row>
    <row r="248" spans="1:14">
      <c r="A248" s="187"/>
      <c r="B248" s="194"/>
      <c r="C248" s="284">
        <v>100</v>
      </c>
      <c r="D248" s="199" t="s">
        <v>0</v>
      </c>
      <c r="E248" s="285">
        <f>D4</f>
        <v>26</v>
      </c>
      <c r="F248" s="199" t="s">
        <v>1</v>
      </c>
      <c r="G248" s="206">
        <f>C248*E248</f>
        <v>2600</v>
      </c>
      <c r="H248" s="286" t="s">
        <v>174</v>
      </c>
      <c r="I248" s="194"/>
      <c r="J248" s="194"/>
      <c r="K248" s="194"/>
      <c r="L248" s="194"/>
      <c r="M248" s="192"/>
      <c r="N248" s="182"/>
    </row>
    <row r="249" spans="1:14">
      <c r="A249" s="187"/>
      <c r="B249" s="194"/>
      <c r="C249" s="287"/>
      <c r="D249" s="199"/>
      <c r="E249" s="234"/>
      <c r="F249" s="199"/>
      <c r="G249" s="195"/>
      <c r="H249" s="286"/>
      <c r="I249" s="194"/>
      <c r="J249" s="194"/>
      <c r="K249" s="194"/>
      <c r="L249" s="194"/>
      <c r="M249" s="192"/>
      <c r="N249" s="182"/>
    </row>
    <row r="250" spans="1:14" ht="19.5">
      <c r="A250" s="187"/>
      <c r="B250" s="208" t="s">
        <v>205</v>
      </c>
      <c r="C250" s="287"/>
      <c r="D250" s="199"/>
      <c r="E250" s="234"/>
      <c r="F250" s="199"/>
      <c r="G250" s="195"/>
      <c r="H250" s="286"/>
      <c r="I250" s="194"/>
      <c r="J250" s="194"/>
      <c r="K250" s="194"/>
      <c r="L250" s="194"/>
      <c r="M250" s="192"/>
      <c r="N250" s="182"/>
    </row>
    <row r="251" spans="1:14">
      <c r="A251" s="187"/>
      <c r="B251" s="194"/>
      <c r="C251" s="464" t="s">
        <v>175</v>
      </c>
      <c r="D251" s="464"/>
      <c r="E251" s="464"/>
      <c r="F251" s="199" t="s">
        <v>176</v>
      </c>
      <c r="G251" s="206">
        <f>IF(F242&gt;G247,G247,IF(F242&lt;1,"0",F242))</f>
        <v>1300</v>
      </c>
      <c r="H251" s="286" t="s">
        <v>185</v>
      </c>
      <c r="I251" s="194"/>
      <c r="J251" s="194"/>
      <c r="K251" s="194"/>
      <c r="L251" s="194"/>
      <c r="M251" s="192"/>
      <c r="N251" s="182"/>
    </row>
    <row r="252" spans="1:14">
      <c r="A252" s="187"/>
      <c r="B252" s="194"/>
      <c r="C252" s="201" t="s">
        <v>182</v>
      </c>
      <c r="D252" s="199" t="s">
        <v>177</v>
      </c>
      <c r="E252" s="242" t="s">
        <v>196</v>
      </c>
      <c r="F252" s="199" t="s">
        <v>176</v>
      </c>
      <c r="G252" s="288">
        <f>2500*G251</f>
        <v>3250000</v>
      </c>
      <c r="H252" s="289" t="s">
        <v>186</v>
      </c>
      <c r="I252" s="194"/>
      <c r="J252" s="194"/>
      <c r="K252" s="194"/>
      <c r="L252" s="194"/>
      <c r="M252" s="192"/>
      <c r="N252" s="182"/>
    </row>
    <row r="253" spans="1:14">
      <c r="A253" s="187"/>
      <c r="B253" s="194"/>
      <c r="C253" s="234"/>
      <c r="D253" s="199"/>
      <c r="E253" s="234"/>
      <c r="F253" s="199"/>
      <c r="G253" s="195"/>
      <c r="H253" s="286"/>
      <c r="I253" s="194"/>
      <c r="J253" s="194"/>
      <c r="K253" s="194"/>
      <c r="L253" s="194"/>
      <c r="M253" s="192"/>
      <c r="N253" s="182"/>
    </row>
    <row r="254" spans="1:14" ht="19.5">
      <c r="A254" s="187"/>
      <c r="B254" s="208" t="s">
        <v>206</v>
      </c>
      <c r="C254" s="234"/>
      <c r="D254" s="199"/>
      <c r="E254" s="234"/>
      <c r="F254" s="199"/>
      <c r="G254" s="195"/>
      <c r="H254" s="286"/>
      <c r="I254" s="194"/>
      <c r="J254" s="194"/>
      <c r="K254" s="194"/>
      <c r="L254" s="194"/>
      <c r="M254" s="192"/>
      <c r="N254" s="182"/>
    </row>
    <row r="255" spans="1:14">
      <c r="A255" s="187"/>
      <c r="B255" s="194"/>
      <c r="C255" s="242" t="s">
        <v>199</v>
      </c>
      <c r="D255" s="199" t="s">
        <v>178</v>
      </c>
      <c r="E255" s="242" t="s">
        <v>200</v>
      </c>
      <c r="F255" s="199" t="s">
        <v>179</v>
      </c>
      <c r="G255" s="206">
        <f>G248-G247</f>
        <v>1300</v>
      </c>
      <c r="H255" s="286" t="s">
        <v>180</v>
      </c>
      <c r="I255" s="194"/>
      <c r="J255" s="194"/>
      <c r="K255" s="194"/>
      <c r="L255" s="194"/>
      <c r="M255" s="192"/>
      <c r="N255" s="182"/>
    </row>
    <row r="256" spans="1:14">
      <c r="A256" s="187"/>
      <c r="B256" s="194"/>
      <c r="C256" s="242" t="s">
        <v>204</v>
      </c>
      <c r="D256" s="199" t="s">
        <v>4</v>
      </c>
      <c r="E256" s="242" t="s">
        <v>196</v>
      </c>
      <c r="F256" s="199" t="s">
        <v>176</v>
      </c>
      <c r="G256" s="206">
        <f>F242-G251</f>
        <v>2300</v>
      </c>
      <c r="H256" s="286" t="s">
        <v>181</v>
      </c>
      <c r="I256" s="194"/>
      <c r="J256" s="194"/>
      <c r="K256" s="194"/>
      <c r="L256" s="194"/>
      <c r="M256" s="192"/>
      <c r="N256" s="182"/>
    </row>
    <row r="257" spans="1:14">
      <c r="A257" s="187"/>
      <c r="B257" s="182"/>
      <c r="C257" s="464" t="s">
        <v>202</v>
      </c>
      <c r="D257" s="464"/>
      <c r="E257" s="464"/>
      <c r="F257" s="199" t="s">
        <v>179</v>
      </c>
      <c r="G257" s="206">
        <f>IF(G255&gt;G256,G256,IF(G255&lt;1,"0",G255))</f>
        <v>1300</v>
      </c>
      <c r="H257" s="289" t="s">
        <v>187</v>
      </c>
      <c r="I257" s="194"/>
      <c r="J257" s="194"/>
      <c r="K257" s="194"/>
      <c r="L257" s="194"/>
      <c r="M257" s="192"/>
      <c r="N257" s="182"/>
    </row>
    <row r="258" spans="1:14">
      <c r="A258" s="187"/>
      <c r="B258" s="194"/>
      <c r="C258" s="201" t="s">
        <v>184</v>
      </c>
      <c r="D258" s="199" t="s">
        <v>177</v>
      </c>
      <c r="E258" s="242" t="s">
        <v>197</v>
      </c>
      <c r="F258" s="199" t="s">
        <v>179</v>
      </c>
      <c r="G258" s="288">
        <f>1800*G257</f>
        <v>2340000</v>
      </c>
      <c r="H258" s="286" t="s">
        <v>188</v>
      </c>
      <c r="I258" s="194"/>
      <c r="J258" s="194"/>
      <c r="K258" s="194"/>
      <c r="L258" s="194"/>
      <c r="M258" s="192"/>
      <c r="N258" s="182"/>
    </row>
    <row r="259" spans="1:14">
      <c r="A259" s="187"/>
      <c r="B259" s="194"/>
      <c r="C259" s="234"/>
      <c r="D259" s="199"/>
      <c r="E259" s="234"/>
      <c r="F259" s="199"/>
      <c r="G259" s="195"/>
      <c r="H259" s="286"/>
      <c r="I259" s="194"/>
      <c r="J259" s="194"/>
      <c r="K259" s="194"/>
      <c r="L259" s="194"/>
      <c r="M259" s="192"/>
      <c r="N259" s="182"/>
    </row>
    <row r="260" spans="1:14" ht="19.5">
      <c r="A260" s="187"/>
      <c r="B260" s="208" t="s">
        <v>207</v>
      </c>
      <c r="C260" s="234"/>
      <c r="D260" s="199"/>
      <c r="E260" s="234"/>
      <c r="F260" s="199"/>
      <c r="G260" s="195"/>
      <c r="H260" s="286"/>
      <c r="I260" s="194"/>
      <c r="J260" s="194"/>
      <c r="K260" s="194"/>
      <c r="L260" s="194"/>
      <c r="M260" s="192"/>
      <c r="N260" s="182"/>
    </row>
    <row r="261" spans="1:14">
      <c r="A261" s="187"/>
      <c r="B261" s="194"/>
      <c r="C261" s="242" t="s">
        <v>204</v>
      </c>
      <c r="D261" s="199" t="s">
        <v>4</v>
      </c>
      <c r="E261" s="242" t="s">
        <v>199</v>
      </c>
      <c r="F261" s="199" t="s">
        <v>176</v>
      </c>
      <c r="G261" s="206">
        <f>F242-G248</f>
        <v>1000</v>
      </c>
      <c r="H261" s="286" t="s">
        <v>189</v>
      </c>
      <c r="I261" s="194"/>
      <c r="J261" s="194"/>
      <c r="K261" s="194"/>
      <c r="L261" s="194"/>
      <c r="M261" s="192"/>
      <c r="N261" s="182"/>
    </row>
    <row r="262" spans="1:14">
      <c r="A262" s="187"/>
      <c r="B262" s="194"/>
      <c r="C262" s="242" t="s">
        <v>204</v>
      </c>
      <c r="D262" s="199" t="s">
        <v>4</v>
      </c>
      <c r="E262" s="242" t="s">
        <v>201</v>
      </c>
      <c r="F262" s="199" t="s">
        <v>176</v>
      </c>
      <c r="G262" s="206">
        <f>F242-(G251+G257)</f>
        <v>1000</v>
      </c>
      <c r="H262" s="286" t="s">
        <v>190</v>
      </c>
      <c r="I262" s="194"/>
      <c r="J262" s="194"/>
      <c r="K262" s="194"/>
      <c r="L262" s="194"/>
      <c r="M262" s="192"/>
      <c r="N262" s="182"/>
    </row>
    <row r="263" spans="1:14">
      <c r="A263" s="187"/>
      <c r="B263" s="182"/>
      <c r="C263" s="464" t="s">
        <v>203</v>
      </c>
      <c r="D263" s="464"/>
      <c r="E263" s="464"/>
      <c r="F263" s="199" t="s">
        <v>179</v>
      </c>
      <c r="G263" s="272">
        <f>IF(G261&gt;G262,G262,IF(G261&lt;1,"0",G261))</f>
        <v>1000</v>
      </c>
      <c r="H263" s="289" t="s">
        <v>191</v>
      </c>
      <c r="I263" s="194"/>
      <c r="J263" s="194"/>
      <c r="K263" s="194"/>
      <c r="L263" s="194"/>
      <c r="M263" s="192"/>
      <c r="N263" s="182"/>
    </row>
    <row r="264" spans="1:14">
      <c r="A264" s="187"/>
      <c r="B264" s="194"/>
      <c r="C264" s="201" t="s">
        <v>183</v>
      </c>
      <c r="D264" s="199" t="s">
        <v>177</v>
      </c>
      <c r="E264" s="242" t="s">
        <v>198</v>
      </c>
      <c r="F264" s="199" t="s">
        <v>179</v>
      </c>
      <c r="G264" s="288">
        <f>1100*G263</f>
        <v>1100000</v>
      </c>
      <c r="H264" s="289" t="s">
        <v>192</v>
      </c>
      <c r="I264" s="194"/>
      <c r="J264" s="194"/>
      <c r="K264" s="194"/>
      <c r="L264" s="194"/>
      <c r="M264" s="192"/>
      <c r="N264" s="182"/>
    </row>
    <row r="265" spans="1:14">
      <c r="A265" s="187"/>
      <c r="B265" s="194"/>
      <c r="C265" s="234"/>
      <c r="D265" s="199"/>
      <c r="E265" s="234"/>
      <c r="F265" s="199"/>
      <c r="G265" s="255"/>
      <c r="H265" s="194"/>
      <c r="I265" s="194"/>
      <c r="J265" s="194"/>
      <c r="K265" s="273"/>
      <c r="L265" s="194"/>
      <c r="M265" s="192"/>
      <c r="N265" s="182"/>
    </row>
    <row r="266" spans="1:14">
      <c r="A266" s="187"/>
      <c r="B266" s="194"/>
      <c r="C266" s="287"/>
      <c r="D266" s="199"/>
      <c r="E266" s="234"/>
      <c r="F266" s="199"/>
      <c r="G266" s="195"/>
      <c r="H266" s="194"/>
      <c r="I266" s="194"/>
      <c r="J266" s="194"/>
      <c r="K266" s="194"/>
      <c r="L266" s="194"/>
      <c r="M266" s="192"/>
      <c r="N266" s="182"/>
    </row>
    <row r="267" spans="1:14" ht="19.5">
      <c r="A267" s="187"/>
      <c r="B267" s="208"/>
      <c r="C267" s="465" t="s">
        <v>193</v>
      </c>
      <c r="D267" s="465"/>
      <c r="E267" s="465"/>
      <c r="F267" s="199" t="s">
        <v>194</v>
      </c>
      <c r="G267" s="206">
        <f>G252+G258+G264</f>
        <v>6690000</v>
      </c>
      <c r="H267" s="194"/>
      <c r="I267" s="194"/>
      <c r="J267" s="194"/>
      <c r="K267" s="194"/>
      <c r="L267" s="194"/>
      <c r="M267" s="192"/>
      <c r="N267" s="182"/>
    </row>
    <row r="268" spans="1:14" ht="19.5">
      <c r="A268" s="187"/>
      <c r="B268" s="194"/>
      <c r="C268" s="194"/>
      <c r="D268" s="199"/>
      <c r="E268" s="195"/>
      <c r="F268" s="194"/>
      <c r="G268" s="195"/>
      <c r="H268" s="194"/>
      <c r="I268" s="198" t="s">
        <v>2</v>
      </c>
      <c r="J268" s="290">
        <f>G252+G258+G264</f>
        <v>6690000</v>
      </c>
      <c r="K268" s="208" t="s">
        <v>125</v>
      </c>
      <c r="L268" s="194"/>
      <c r="M268" s="192"/>
      <c r="N268" s="182"/>
    </row>
    <row r="269" spans="1:14">
      <c r="A269" s="187"/>
      <c r="B269" s="194"/>
      <c r="C269" s="194"/>
      <c r="D269" s="199"/>
      <c r="E269" s="195"/>
      <c r="F269" s="194"/>
      <c r="G269" s="195"/>
      <c r="H269" s="194"/>
      <c r="I269" s="194"/>
      <c r="J269" s="194"/>
      <c r="K269" s="194"/>
      <c r="L269" s="194"/>
      <c r="M269" s="192"/>
      <c r="N269" s="182"/>
    </row>
    <row r="270" spans="1:14" ht="19.5">
      <c r="A270" s="187"/>
      <c r="B270" s="208" t="s">
        <v>209</v>
      </c>
      <c r="C270" s="194"/>
      <c r="D270" s="199"/>
      <c r="E270" s="195"/>
      <c r="F270" s="194"/>
      <c r="G270" s="195"/>
      <c r="H270" s="194"/>
      <c r="I270" s="194"/>
      <c r="J270" s="194"/>
      <c r="K270" s="194"/>
      <c r="L270" s="194"/>
      <c r="M270" s="192"/>
      <c r="N270" s="182"/>
    </row>
    <row r="271" spans="1:14" ht="20.25" thickBot="1">
      <c r="A271" s="258"/>
      <c r="B271" s="459" t="s">
        <v>161</v>
      </c>
      <c r="C271" s="460"/>
      <c r="D271" s="274" t="s">
        <v>1</v>
      </c>
      <c r="E271" s="275">
        <f>J268</f>
        <v>6690000</v>
      </c>
      <c r="F271" s="261" t="s">
        <v>83</v>
      </c>
      <c r="G271" s="262"/>
      <c r="H271" s="263"/>
      <c r="I271" s="263"/>
      <c r="J271" s="263"/>
      <c r="K271" s="263"/>
      <c r="L271" s="263"/>
      <c r="M271" s="264"/>
      <c r="N271" s="182"/>
    </row>
    <row r="272" spans="1:14" ht="10.5" customHeight="1" thickBot="1">
      <c r="A272" s="182"/>
      <c r="B272" s="291"/>
      <c r="C272" s="291"/>
      <c r="D272" s="291"/>
      <c r="E272" s="292"/>
      <c r="F272" s="293"/>
      <c r="G272" s="267"/>
      <c r="H272" s="182"/>
      <c r="I272" s="182"/>
      <c r="J272" s="182"/>
      <c r="K272" s="182"/>
      <c r="L272" s="182"/>
      <c r="M272" s="182"/>
      <c r="N272" s="182"/>
    </row>
    <row r="273" spans="1:14" ht="25.5" customHeight="1">
      <c r="A273" s="452" t="s">
        <v>225</v>
      </c>
      <c r="B273" s="453"/>
      <c r="C273" s="453"/>
      <c r="D273" s="453"/>
      <c r="E273" s="453"/>
      <c r="F273" s="185"/>
      <c r="G273" s="269"/>
      <c r="H273" s="185"/>
      <c r="I273" s="185"/>
      <c r="J273" s="185"/>
      <c r="K273" s="185"/>
      <c r="L273" s="185"/>
      <c r="M273" s="186"/>
      <c r="N273" s="182"/>
    </row>
    <row r="274" spans="1:14" ht="25.5" customHeight="1" thickBot="1">
      <c r="A274" s="258"/>
      <c r="B274" s="454" t="s">
        <v>85</v>
      </c>
      <c r="C274" s="454"/>
      <c r="D274" s="454"/>
      <c r="E274" s="454"/>
      <c r="F274" s="294" t="s">
        <v>129</v>
      </c>
      <c r="G274" s="295">
        <f>E138+E189+E236+E271</f>
        <v>17314000</v>
      </c>
      <c r="H274" s="263"/>
      <c r="I274" s="263"/>
      <c r="J274" s="263"/>
      <c r="K274" s="263"/>
      <c r="L274" s="263"/>
      <c r="M274" s="264"/>
      <c r="N274" s="182"/>
    </row>
    <row r="275" spans="1:14">
      <c r="E275" s="2"/>
      <c r="G275" s="2"/>
    </row>
    <row r="276" spans="1:14">
      <c r="E276" s="2"/>
      <c r="G276" s="2"/>
    </row>
    <row r="277" spans="1:14">
      <c r="E277" s="2"/>
    </row>
  </sheetData>
  <sheetProtection algorithmName="SHA-512" hashValue="w1I0ogPzdW4ZV7Clr9UopZmHOollngHWD+hVG986bDWGttSLtntUOmgE4vtwaceLUilkYyxJ57H+bayFzBIkBA==" saltValue="KOc4jsuZNUIl4EmxwJ6T0Q==" spinCount="100000" sheet="1" objects="1" scenarios="1"/>
  <mergeCells count="71">
    <mergeCell ref="A273:E273"/>
    <mergeCell ref="B274:E274"/>
    <mergeCell ref="C148:I148"/>
    <mergeCell ref="C154:I154"/>
    <mergeCell ref="C161:I161"/>
    <mergeCell ref="C165:H165"/>
    <mergeCell ref="B189:C189"/>
    <mergeCell ref="B236:C236"/>
    <mergeCell ref="B271:C271"/>
    <mergeCell ref="C240:E240"/>
    <mergeCell ref="C241:E241"/>
    <mergeCell ref="C251:E251"/>
    <mergeCell ref="C257:E257"/>
    <mergeCell ref="C263:E263"/>
    <mergeCell ref="C267:E267"/>
    <mergeCell ref="C242:E242"/>
    <mergeCell ref="B106:E106"/>
    <mergeCell ref="C141:E141"/>
    <mergeCell ref="C142:E142"/>
    <mergeCell ref="C143:E143"/>
    <mergeCell ref="C144:E144"/>
    <mergeCell ref="B108:L108"/>
    <mergeCell ref="B138:C138"/>
    <mergeCell ref="H69:N90"/>
    <mergeCell ref="B70:C76"/>
    <mergeCell ref="B77:E77"/>
    <mergeCell ref="B78:C83"/>
    <mergeCell ref="B84:E84"/>
    <mergeCell ref="B85:C90"/>
    <mergeCell ref="B14:C14"/>
    <mergeCell ref="B16:C16"/>
    <mergeCell ref="B18:G18"/>
    <mergeCell ref="C20:D20"/>
    <mergeCell ref="H20:N64"/>
    <mergeCell ref="B21:B34"/>
    <mergeCell ref="C21:C27"/>
    <mergeCell ref="D27:E27"/>
    <mergeCell ref="C28:C34"/>
    <mergeCell ref="D34:E34"/>
    <mergeCell ref="B35:E35"/>
    <mergeCell ref="B36:B49"/>
    <mergeCell ref="C36:C42"/>
    <mergeCell ref="D42:E42"/>
    <mergeCell ref="C43:C49"/>
    <mergeCell ref="D49:E49"/>
    <mergeCell ref="B9:C9"/>
    <mergeCell ref="B10:C10"/>
    <mergeCell ref="B11:C11"/>
    <mergeCell ref="B12:C12"/>
    <mergeCell ref="B13:C13"/>
    <mergeCell ref="B1:L1"/>
    <mergeCell ref="B2:G2"/>
    <mergeCell ref="B4:C4"/>
    <mergeCell ref="B6:G6"/>
    <mergeCell ref="B8:C8"/>
    <mergeCell ref="C243:E243"/>
    <mergeCell ref="B15:C15"/>
    <mergeCell ref="B65:E65"/>
    <mergeCell ref="B50:E50"/>
    <mergeCell ref="B51:B64"/>
    <mergeCell ref="C51:C57"/>
    <mergeCell ref="D57:E57"/>
    <mergeCell ref="C58:C64"/>
    <mergeCell ref="D64:E64"/>
    <mergeCell ref="B66:E66"/>
    <mergeCell ref="B69:C69"/>
    <mergeCell ref="B91:E91"/>
    <mergeCell ref="B92:C97"/>
    <mergeCell ref="B98:E98"/>
    <mergeCell ref="B99:C104"/>
    <mergeCell ref="B105:E105"/>
  </mergeCells>
  <phoneticPr fontId="2"/>
  <pageMargins left="0.7" right="0.7" top="0.75" bottom="0.75" header="0.3" footer="0.3"/>
  <pageSetup paperSize="9" scale="61" fitToHeight="0" orientation="portrait" r:id="rId1"/>
  <rowBreaks count="6" manualBreakCount="6">
    <brk id="17" max="12" man="1"/>
    <brk id="67" max="12" man="1"/>
    <brk id="107" max="12" man="1"/>
    <brk id="165" max="12" man="1"/>
    <brk id="190" max="12" man="1"/>
    <brk id="237" max="12"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S277"/>
  <sheetViews>
    <sheetView view="pageBreakPreview" zoomScale="85" zoomScaleNormal="145" zoomScaleSheetLayoutView="85" workbookViewId="0">
      <selection activeCell="B1" sqref="B1:L1"/>
    </sheetView>
  </sheetViews>
  <sheetFormatPr defaultRowHeight="18.75"/>
  <cols>
    <col min="1" max="1" width="2.25" customWidth="1"/>
    <col min="2" max="2" width="11" customWidth="1"/>
    <col min="3" max="3" width="10.625" customWidth="1"/>
    <col min="4" max="4" width="10.75" customWidth="1"/>
    <col min="5" max="5" width="15.5" customWidth="1"/>
    <col min="6" max="6" width="8.375" customWidth="1"/>
    <col min="7" max="7" width="19.5" customWidth="1"/>
    <col min="8" max="8" width="10.375" customWidth="1"/>
    <col min="9" max="9" width="12.625" customWidth="1"/>
    <col min="10" max="10" width="11.75" customWidth="1"/>
    <col min="11" max="11" width="11.875" customWidth="1"/>
    <col min="12" max="12" width="8.375" customWidth="1"/>
    <col min="13" max="13" width="2.125" customWidth="1"/>
  </cols>
  <sheetData>
    <row r="1" spans="2:19" ht="35.25">
      <c r="B1" s="468" t="s">
        <v>226</v>
      </c>
      <c r="C1" s="468"/>
      <c r="D1" s="468"/>
      <c r="E1" s="468"/>
      <c r="F1" s="468"/>
      <c r="G1" s="468"/>
      <c r="H1" s="468"/>
      <c r="I1" s="468"/>
      <c r="J1" s="468"/>
      <c r="K1" s="468"/>
      <c r="L1" s="468"/>
    </row>
    <row r="2" spans="2:19" ht="25.5">
      <c r="B2" s="469" t="s">
        <v>113</v>
      </c>
      <c r="C2" s="469"/>
      <c r="D2" s="469"/>
      <c r="E2" s="469"/>
      <c r="F2" s="469"/>
      <c r="G2" s="469"/>
      <c r="S2" s="181"/>
    </row>
    <row r="3" spans="2:19" ht="26.25" thickBot="1">
      <c r="B3" s="157" t="s">
        <v>3</v>
      </c>
      <c r="C3" s="21"/>
      <c r="D3" s="180"/>
      <c r="E3" s="180"/>
      <c r="F3" s="180"/>
      <c r="G3" s="180"/>
      <c r="S3" s="181"/>
    </row>
    <row r="4" spans="2:19" ht="24" customHeight="1" thickBot="1">
      <c r="B4" s="470" t="s">
        <v>223</v>
      </c>
      <c r="C4" s="471"/>
      <c r="D4" s="296"/>
      <c r="S4" s="181"/>
    </row>
    <row r="5" spans="2:19">
      <c r="S5" s="181"/>
    </row>
    <row r="6" spans="2:19" ht="25.5">
      <c r="B6" s="469" t="s">
        <v>114</v>
      </c>
      <c r="C6" s="469"/>
      <c r="D6" s="469"/>
      <c r="E6" s="469"/>
      <c r="F6" s="469"/>
      <c r="G6" s="469"/>
      <c r="S6" s="181"/>
    </row>
    <row r="7" spans="2:19" ht="24.75" thickBot="1">
      <c r="B7" s="135" t="s">
        <v>57</v>
      </c>
      <c r="C7" s="21"/>
      <c r="G7" s="135" t="s">
        <v>29</v>
      </c>
      <c r="K7" s="182"/>
      <c r="S7" s="181"/>
    </row>
    <row r="8" spans="2:19" ht="19.5" thickBot="1">
      <c r="B8" s="472" t="s">
        <v>88</v>
      </c>
      <c r="C8" s="473"/>
      <c r="D8" s="91" t="s">
        <v>86</v>
      </c>
      <c r="E8" s="92" t="s">
        <v>87</v>
      </c>
      <c r="G8" s="93" t="s">
        <v>88</v>
      </c>
      <c r="H8" s="91" t="s">
        <v>86</v>
      </c>
      <c r="I8" s="92" t="s">
        <v>87</v>
      </c>
      <c r="S8" s="181"/>
    </row>
    <row r="9" spans="2:19" ht="84.75" customHeight="1">
      <c r="B9" s="474" t="s">
        <v>58</v>
      </c>
      <c r="C9" s="475"/>
      <c r="D9" s="297"/>
      <c r="E9" s="24" t="s">
        <v>63</v>
      </c>
      <c r="G9" s="38" t="s">
        <v>58</v>
      </c>
      <c r="H9" s="297"/>
      <c r="I9" s="24" t="s">
        <v>232</v>
      </c>
      <c r="S9" s="181"/>
    </row>
    <row r="10" spans="2:19" ht="123.75" customHeight="1">
      <c r="B10" s="476" t="s">
        <v>60</v>
      </c>
      <c r="C10" s="477"/>
      <c r="D10" s="298"/>
      <c r="E10" s="28" t="s">
        <v>65</v>
      </c>
      <c r="G10" s="37" t="s">
        <v>60</v>
      </c>
      <c r="H10" s="298"/>
      <c r="I10" s="25" t="s">
        <v>117</v>
      </c>
      <c r="S10" s="181"/>
    </row>
    <row r="11" spans="2:19" ht="114.75" customHeight="1">
      <c r="B11" s="476" t="s">
        <v>59</v>
      </c>
      <c r="C11" s="477"/>
      <c r="D11" s="298"/>
      <c r="E11" s="28" t="s">
        <v>65</v>
      </c>
      <c r="G11" s="37" t="s">
        <v>59</v>
      </c>
      <c r="H11" s="298"/>
      <c r="I11" s="25" t="s">
        <v>71</v>
      </c>
      <c r="S11" s="181"/>
    </row>
    <row r="12" spans="2:19" ht="72.75" customHeight="1">
      <c r="B12" s="476" t="s">
        <v>61</v>
      </c>
      <c r="C12" s="477"/>
      <c r="D12" s="298"/>
      <c r="E12" s="25" t="s">
        <v>72</v>
      </c>
      <c r="G12" s="37" t="s">
        <v>61</v>
      </c>
      <c r="H12" s="298"/>
      <c r="I12" s="25" t="s">
        <v>71</v>
      </c>
      <c r="S12" s="181"/>
    </row>
    <row r="13" spans="2:19" ht="69.75" customHeight="1" thickBot="1">
      <c r="B13" s="478" t="s">
        <v>62</v>
      </c>
      <c r="C13" s="479"/>
      <c r="D13" s="299"/>
      <c r="E13" s="25" t="s">
        <v>64</v>
      </c>
      <c r="G13" s="39" t="s">
        <v>62</v>
      </c>
      <c r="H13" s="299"/>
      <c r="I13" s="25" t="s">
        <v>71</v>
      </c>
      <c r="S13" s="181"/>
    </row>
    <row r="14" spans="2:19">
      <c r="B14" s="466" t="s">
        <v>2</v>
      </c>
      <c r="C14" s="467"/>
      <c r="D14" s="41">
        <f>SUM(D9:D13)</f>
        <v>0</v>
      </c>
      <c r="E14" s="34"/>
      <c r="G14" s="35" t="s">
        <v>2</v>
      </c>
      <c r="H14" s="43">
        <f>SUM(H9:H13)</f>
        <v>0</v>
      </c>
      <c r="I14" s="36"/>
      <c r="K14" s="45" t="s">
        <v>2</v>
      </c>
      <c r="L14" s="46">
        <f>D14+H14</f>
        <v>0</v>
      </c>
      <c r="S14" s="181"/>
    </row>
    <row r="15" spans="2:19">
      <c r="B15" s="466" t="s">
        <v>89</v>
      </c>
      <c r="C15" s="467"/>
      <c r="D15" s="42">
        <f>SUM(D9:D12)</f>
        <v>0</v>
      </c>
      <c r="E15" s="51"/>
      <c r="G15" s="54" t="s">
        <v>89</v>
      </c>
      <c r="H15" s="44">
        <f>SUM(H9:H12)</f>
        <v>0</v>
      </c>
      <c r="I15" s="25"/>
      <c r="K15" s="47" t="s">
        <v>91</v>
      </c>
      <c r="L15" s="48">
        <f>D15+H15</f>
        <v>0</v>
      </c>
      <c r="S15" s="181"/>
    </row>
    <row r="16" spans="2:19" ht="19.5" thickBot="1">
      <c r="B16" s="480" t="s">
        <v>90</v>
      </c>
      <c r="C16" s="481"/>
      <c r="D16" s="52">
        <f>D13</f>
        <v>0</v>
      </c>
      <c r="E16" s="29"/>
      <c r="G16" s="26" t="s">
        <v>90</v>
      </c>
      <c r="H16" s="53">
        <f>H13</f>
        <v>0</v>
      </c>
      <c r="I16" s="27"/>
      <c r="K16" s="49" t="s">
        <v>92</v>
      </c>
      <c r="L16" s="50">
        <f>D16+H16</f>
        <v>0</v>
      </c>
      <c r="S16" s="181"/>
    </row>
    <row r="17" spans="2:19">
      <c r="B17" s="22"/>
      <c r="C17" s="22"/>
      <c r="D17" s="23"/>
      <c r="E17" s="23"/>
      <c r="S17" s="181"/>
    </row>
    <row r="18" spans="2:19" ht="25.5">
      <c r="B18" s="469" t="s">
        <v>115</v>
      </c>
      <c r="C18" s="469"/>
      <c r="D18" s="469"/>
      <c r="E18" s="469"/>
      <c r="F18" s="469"/>
      <c r="G18" s="469"/>
      <c r="S18" s="181"/>
    </row>
    <row r="19" spans="2:19" ht="24.75" thickBot="1">
      <c r="B19" s="135" t="s">
        <v>7</v>
      </c>
      <c r="C19" s="21"/>
      <c r="S19" s="181"/>
    </row>
    <row r="20" spans="2:19" ht="56.25">
      <c r="B20" s="178" t="s">
        <v>214</v>
      </c>
      <c r="C20" s="482" t="s">
        <v>6</v>
      </c>
      <c r="D20" s="483"/>
      <c r="E20" s="86" t="s">
        <v>68</v>
      </c>
      <c r="F20" s="87" t="s">
        <v>69</v>
      </c>
      <c r="G20" s="88" t="s">
        <v>66</v>
      </c>
      <c r="H20" s="484"/>
      <c r="I20" s="485"/>
      <c r="J20" s="485"/>
      <c r="K20" s="485"/>
      <c r="L20" s="485"/>
      <c r="M20" s="485"/>
      <c r="N20" s="485"/>
      <c r="S20" s="181"/>
    </row>
    <row r="21" spans="2:19">
      <c r="B21" s="486" t="s">
        <v>213</v>
      </c>
      <c r="C21" s="489" t="s">
        <v>111</v>
      </c>
      <c r="D21" s="352"/>
      <c r="E21" s="300"/>
      <c r="F21" s="301"/>
      <c r="G21" s="31">
        <f>E21*F21</f>
        <v>0</v>
      </c>
      <c r="H21" s="484"/>
      <c r="I21" s="485"/>
      <c r="J21" s="485"/>
      <c r="K21" s="485"/>
      <c r="L21" s="485"/>
      <c r="M21" s="485"/>
      <c r="N21" s="485"/>
      <c r="S21" s="181"/>
    </row>
    <row r="22" spans="2:19">
      <c r="B22" s="487"/>
      <c r="C22" s="490"/>
      <c r="D22" s="352"/>
      <c r="E22" s="300"/>
      <c r="F22" s="301"/>
      <c r="G22" s="31">
        <f t="shared" ref="G22:G33" si="0">E22*F22</f>
        <v>0</v>
      </c>
      <c r="H22" s="484"/>
      <c r="I22" s="485"/>
      <c r="J22" s="485"/>
      <c r="K22" s="485"/>
      <c r="L22" s="485"/>
      <c r="M22" s="485"/>
      <c r="N22" s="485"/>
      <c r="S22" s="181"/>
    </row>
    <row r="23" spans="2:19">
      <c r="B23" s="487"/>
      <c r="C23" s="490"/>
      <c r="D23" s="352"/>
      <c r="E23" s="300"/>
      <c r="F23" s="301"/>
      <c r="G23" s="31">
        <f t="shared" si="0"/>
        <v>0</v>
      </c>
      <c r="H23" s="484"/>
      <c r="I23" s="485"/>
      <c r="J23" s="485"/>
      <c r="K23" s="485"/>
      <c r="L23" s="485"/>
      <c r="M23" s="485"/>
      <c r="N23" s="485"/>
      <c r="S23" s="181"/>
    </row>
    <row r="24" spans="2:19">
      <c r="B24" s="487"/>
      <c r="C24" s="490"/>
      <c r="D24" s="352"/>
      <c r="E24" s="300"/>
      <c r="F24" s="301"/>
      <c r="G24" s="31">
        <f>E24*F24</f>
        <v>0</v>
      </c>
      <c r="H24" s="484"/>
      <c r="I24" s="485"/>
      <c r="J24" s="485"/>
      <c r="K24" s="485"/>
      <c r="L24" s="485"/>
      <c r="M24" s="485"/>
      <c r="N24" s="485"/>
      <c r="S24" s="181"/>
    </row>
    <row r="25" spans="2:19">
      <c r="B25" s="487"/>
      <c r="C25" s="490"/>
      <c r="D25" s="352"/>
      <c r="E25" s="300"/>
      <c r="F25" s="301"/>
      <c r="G25" s="31">
        <f t="shared" si="0"/>
        <v>0</v>
      </c>
      <c r="H25" s="484"/>
      <c r="I25" s="485"/>
      <c r="J25" s="485"/>
      <c r="K25" s="485"/>
      <c r="L25" s="485"/>
      <c r="M25" s="485"/>
      <c r="N25" s="485"/>
      <c r="S25" s="181"/>
    </row>
    <row r="26" spans="2:19">
      <c r="B26" s="487"/>
      <c r="C26" s="490"/>
      <c r="D26" s="352"/>
      <c r="E26" s="300"/>
      <c r="F26" s="301"/>
      <c r="G26" s="31">
        <f t="shared" si="0"/>
        <v>0</v>
      </c>
      <c r="H26" s="484"/>
      <c r="I26" s="485"/>
      <c r="J26" s="485"/>
      <c r="K26" s="485"/>
      <c r="L26" s="485"/>
      <c r="M26" s="485"/>
      <c r="N26" s="485"/>
      <c r="S26" s="181"/>
    </row>
    <row r="27" spans="2:19">
      <c r="B27" s="487"/>
      <c r="C27" s="490"/>
      <c r="D27" s="491" t="s">
        <v>67</v>
      </c>
      <c r="E27" s="492"/>
      <c r="F27" s="55">
        <f>SUM(F21:F26)</f>
        <v>0</v>
      </c>
      <c r="G27" s="31">
        <f>SUM(G21:G26)</f>
        <v>0</v>
      </c>
      <c r="H27" s="484"/>
      <c r="I27" s="485"/>
      <c r="J27" s="485"/>
      <c r="K27" s="485"/>
      <c r="L27" s="485"/>
      <c r="M27" s="485"/>
      <c r="N27" s="485"/>
      <c r="S27" s="181"/>
    </row>
    <row r="28" spans="2:19">
      <c r="B28" s="487"/>
      <c r="C28" s="493" t="s">
        <v>110</v>
      </c>
      <c r="D28" s="352"/>
      <c r="E28" s="300"/>
      <c r="F28" s="301"/>
      <c r="G28" s="31">
        <f t="shared" si="0"/>
        <v>0</v>
      </c>
      <c r="H28" s="484"/>
      <c r="I28" s="485"/>
      <c r="J28" s="485"/>
      <c r="K28" s="485"/>
      <c r="L28" s="485"/>
      <c r="M28" s="485"/>
      <c r="N28" s="485"/>
      <c r="S28" s="181"/>
    </row>
    <row r="29" spans="2:19">
      <c r="B29" s="487"/>
      <c r="C29" s="494"/>
      <c r="D29" s="352"/>
      <c r="E29" s="300"/>
      <c r="F29" s="301"/>
      <c r="G29" s="31">
        <f t="shared" si="0"/>
        <v>0</v>
      </c>
      <c r="H29" s="484"/>
      <c r="I29" s="485"/>
      <c r="J29" s="485"/>
      <c r="K29" s="485"/>
      <c r="L29" s="485"/>
      <c r="M29" s="485"/>
      <c r="N29" s="485"/>
      <c r="S29" s="181"/>
    </row>
    <row r="30" spans="2:19">
      <c r="B30" s="487"/>
      <c r="C30" s="494"/>
      <c r="D30" s="352"/>
      <c r="E30" s="300"/>
      <c r="F30" s="301"/>
      <c r="G30" s="31">
        <f t="shared" si="0"/>
        <v>0</v>
      </c>
      <c r="H30" s="484"/>
      <c r="I30" s="485"/>
      <c r="J30" s="485"/>
      <c r="K30" s="485"/>
      <c r="L30" s="485"/>
      <c r="M30" s="485"/>
      <c r="N30" s="485"/>
      <c r="S30" s="181"/>
    </row>
    <row r="31" spans="2:19">
      <c r="B31" s="487"/>
      <c r="C31" s="494"/>
      <c r="D31" s="352"/>
      <c r="E31" s="300"/>
      <c r="F31" s="301"/>
      <c r="G31" s="31">
        <f t="shared" si="0"/>
        <v>0</v>
      </c>
      <c r="H31" s="484"/>
      <c r="I31" s="485"/>
      <c r="J31" s="485"/>
      <c r="K31" s="485"/>
      <c r="L31" s="485"/>
      <c r="M31" s="485"/>
      <c r="N31" s="485"/>
      <c r="S31" s="181"/>
    </row>
    <row r="32" spans="2:19">
      <c r="B32" s="487"/>
      <c r="C32" s="494"/>
      <c r="D32" s="352"/>
      <c r="E32" s="300"/>
      <c r="F32" s="301"/>
      <c r="G32" s="31">
        <f t="shared" si="0"/>
        <v>0</v>
      </c>
      <c r="H32" s="484"/>
      <c r="I32" s="485"/>
      <c r="J32" s="485"/>
      <c r="K32" s="485"/>
      <c r="L32" s="485"/>
      <c r="M32" s="485"/>
      <c r="N32" s="485"/>
      <c r="S32" s="181"/>
    </row>
    <row r="33" spans="2:19">
      <c r="B33" s="487"/>
      <c r="C33" s="494"/>
      <c r="D33" s="352"/>
      <c r="E33" s="300"/>
      <c r="F33" s="301"/>
      <c r="G33" s="31">
        <f t="shared" si="0"/>
        <v>0</v>
      </c>
      <c r="H33" s="484"/>
      <c r="I33" s="485"/>
      <c r="J33" s="485"/>
      <c r="K33" s="485"/>
      <c r="L33" s="485"/>
      <c r="M33" s="485"/>
      <c r="N33" s="485"/>
      <c r="S33" s="181"/>
    </row>
    <row r="34" spans="2:19">
      <c r="B34" s="488"/>
      <c r="C34" s="495"/>
      <c r="D34" s="496" t="s">
        <v>67</v>
      </c>
      <c r="E34" s="497"/>
      <c r="F34" s="55">
        <f>SUM(F28:F33)</f>
        <v>0</v>
      </c>
      <c r="G34" s="31">
        <f>SUM(G28:G33)</f>
        <v>0</v>
      </c>
      <c r="H34" s="484"/>
      <c r="I34" s="485"/>
      <c r="J34" s="485"/>
      <c r="K34" s="485"/>
      <c r="L34" s="485"/>
      <c r="M34" s="485"/>
      <c r="N34" s="485"/>
      <c r="S34" s="181"/>
    </row>
    <row r="35" spans="2:19">
      <c r="B35" s="498" t="s">
        <v>2</v>
      </c>
      <c r="C35" s="499"/>
      <c r="D35" s="499"/>
      <c r="E35" s="500"/>
      <c r="F35" s="4">
        <f>SUM(F27,F34)</f>
        <v>0</v>
      </c>
      <c r="G35" s="32">
        <f>SUM(G27,G34)</f>
        <v>0</v>
      </c>
      <c r="H35" s="484"/>
      <c r="I35" s="485"/>
      <c r="J35" s="485"/>
      <c r="K35" s="485"/>
      <c r="L35" s="485"/>
      <c r="M35" s="485"/>
      <c r="N35" s="485"/>
    </row>
    <row r="36" spans="2:19">
      <c r="B36" s="486" t="s">
        <v>213</v>
      </c>
      <c r="C36" s="489" t="s">
        <v>112</v>
      </c>
      <c r="D36" s="352"/>
      <c r="E36" s="300"/>
      <c r="F36" s="301"/>
      <c r="G36" s="31">
        <f>E36*F36</f>
        <v>0</v>
      </c>
      <c r="H36" s="484"/>
      <c r="I36" s="485"/>
      <c r="J36" s="485"/>
      <c r="K36" s="485"/>
      <c r="L36" s="485"/>
      <c r="M36" s="485"/>
      <c r="N36" s="485"/>
    </row>
    <row r="37" spans="2:19">
      <c r="B37" s="487"/>
      <c r="C37" s="490"/>
      <c r="D37" s="352"/>
      <c r="E37" s="300"/>
      <c r="F37" s="301"/>
      <c r="G37" s="31">
        <f>E37*F37</f>
        <v>0</v>
      </c>
      <c r="H37" s="484"/>
      <c r="I37" s="485"/>
      <c r="J37" s="485"/>
      <c r="K37" s="485"/>
      <c r="L37" s="485"/>
      <c r="M37" s="485"/>
      <c r="N37" s="485"/>
    </row>
    <row r="38" spans="2:19">
      <c r="B38" s="487"/>
      <c r="C38" s="490"/>
      <c r="D38" s="352"/>
      <c r="E38" s="300"/>
      <c r="F38" s="301"/>
      <c r="G38" s="31">
        <f t="shared" ref="G38:G41" si="1">E38*F38</f>
        <v>0</v>
      </c>
      <c r="H38" s="484"/>
      <c r="I38" s="485"/>
      <c r="J38" s="485"/>
      <c r="K38" s="485"/>
      <c r="L38" s="485"/>
      <c r="M38" s="485"/>
      <c r="N38" s="485"/>
    </row>
    <row r="39" spans="2:19">
      <c r="B39" s="487"/>
      <c r="C39" s="490"/>
      <c r="D39" s="352"/>
      <c r="E39" s="300"/>
      <c r="F39" s="301"/>
      <c r="G39" s="31">
        <f>E39*F39</f>
        <v>0</v>
      </c>
      <c r="H39" s="484"/>
      <c r="I39" s="485"/>
      <c r="J39" s="485"/>
      <c r="K39" s="485"/>
      <c r="L39" s="485"/>
      <c r="M39" s="485"/>
      <c r="N39" s="485"/>
    </row>
    <row r="40" spans="2:19">
      <c r="B40" s="487"/>
      <c r="C40" s="490"/>
      <c r="D40" s="352"/>
      <c r="E40" s="300"/>
      <c r="F40" s="301"/>
      <c r="G40" s="31">
        <f>E40*F40</f>
        <v>0</v>
      </c>
      <c r="H40" s="484"/>
      <c r="I40" s="485"/>
      <c r="J40" s="485"/>
      <c r="K40" s="485"/>
      <c r="L40" s="485"/>
      <c r="M40" s="485"/>
      <c r="N40" s="485"/>
    </row>
    <row r="41" spans="2:19">
      <c r="B41" s="487"/>
      <c r="C41" s="490"/>
      <c r="D41" s="352"/>
      <c r="E41" s="300"/>
      <c r="F41" s="301"/>
      <c r="G41" s="31">
        <f t="shared" si="1"/>
        <v>0</v>
      </c>
      <c r="H41" s="484"/>
      <c r="I41" s="485"/>
      <c r="J41" s="485"/>
      <c r="K41" s="485"/>
      <c r="L41" s="485"/>
      <c r="M41" s="485"/>
      <c r="N41" s="485"/>
    </row>
    <row r="42" spans="2:19">
      <c r="B42" s="487"/>
      <c r="C42" s="490"/>
      <c r="D42" s="491" t="s">
        <v>67</v>
      </c>
      <c r="E42" s="492"/>
      <c r="F42" s="55">
        <f>SUM(F36:F41)</f>
        <v>0</v>
      </c>
      <c r="G42" s="31">
        <f>SUM(G36:G41)</f>
        <v>0</v>
      </c>
      <c r="H42" s="484"/>
      <c r="I42" s="485"/>
      <c r="J42" s="485"/>
      <c r="K42" s="485"/>
      <c r="L42" s="485"/>
      <c r="M42" s="485"/>
      <c r="N42" s="485"/>
    </row>
    <row r="43" spans="2:19">
      <c r="B43" s="487"/>
      <c r="C43" s="501" t="s">
        <v>93</v>
      </c>
      <c r="D43" s="352"/>
      <c r="E43" s="300"/>
      <c r="F43" s="301"/>
      <c r="G43" s="31">
        <f t="shared" ref="G43:G48" si="2">E43*F43</f>
        <v>0</v>
      </c>
      <c r="H43" s="484"/>
      <c r="I43" s="485"/>
      <c r="J43" s="485"/>
      <c r="K43" s="485"/>
      <c r="L43" s="485"/>
      <c r="M43" s="485"/>
      <c r="N43" s="485"/>
    </row>
    <row r="44" spans="2:19">
      <c r="B44" s="487"/>
      <c r="C44" s="494"/>
      <c r="D44" s="352"/>
      <c r="E44" s="300"/>
      <c r="F44" s="301"/>
      <c r="G44" s="31">
        <f t="shared" si="2"/>
        <v>0</v>
      </c>
      <c r="H44" s="484"/>
      <c r="I44" s="485"/>
      <c r="J44" s="485"/>
      <c r="K44" s="485"/>
      <c r="L44" s="485"/>
      <c r="M44" s="485"/>
      <c r="N44" s="485"/>
    </row>
    <row r="45" spans="2:19">
      <c r="B45" s="487"/>
      <c r="C45" s="494"/>
      <c r="D45" s="352"/>
      <c r="E45" s="300"/>
      <c r="F45" s="301"/>
      <c r="G45" s="31">
        <f t="shared" si="2"/>
        <v>0</v>
      </c>
      <c r="H45" s="484"/>
      <c r="I45" s="485"/>
      <c r="J45" s="485"/>
      <c r="K45" s="485"/>
      <c r="L45" s="485"/>
      <c r="M45" s="485"/>
      <c r="N45" s="485"/>
    </row>
    <row r="46" spans="2:19">
      <c r="B46" s="487"/>
      <c r="C46" s="494"/>
      <c r="D46" s="352"/>
      <c r="E46" s="300"/>
      <c r="F46" s="301"/>
      <c r="G46" s="31">
        <f t="shared" si="2"/>
        <v>0</v>
      </c>
      <c r="H46" s="484"/>
      <c r="I46" s="485"/>
      <c r="J46" s="485"/>
      <c r="K46" s="485"/>
      <c r="L46" s="485"/>
      <c r="M46" s="485"/>
      <c r="N46" s="485"/>
    </row>
    <row r="47" spans="2:19">
      <c r="B47" s="487"/>
      <c r="C47" s="494"/>
      <c r="D47" s="352"/>
      <c r="E47" s="300"/>
      <c r="F47" s="301"/>
      <c r="G47" s="31">
        <f t="shared" si="2"/>
        <v>0</v>
      </c>
      <c r="H47" s="484"/>
      <c r="I47" s="485"/>
      <c r="J47" s="485"/>
      <c r="K47" s="485"/>
      <c r="L47" s="485"/>
      <c r="M47" s="485"/>
      <c r="N47" s="485"/>
    </row>
    <row r="48" spans="2:19">
      <c r="B48" s="487"/>
      <c r="C48" s="494"/>
      <c r="D48" s="352"/>
      <c r="E48" s="300"/>
      <c r="F48" s="301"/>
      <c r="G48" s="31">
        <f t="shared" si="2"/>
        <v>0</v>
      </c>
      <c r="H48" s="484"/>
      <c r="I48" s="485"/>
      <c r="J48" s="485"/>
      <c r="K48" s="485"/>
      <c r="L48" s="485"/>
      <c r="M48" s="485"/>
      <c r="N48" s="485"/>
    </row>
    <row r="49" spans="2:14">
      <c r="B49" s="488"/>
      <c r="C49" s="495"/>
      <c r="D49" s="496" t="s">
        <v>67</v>
      </c>
      <c r="E49" s="497"/>
      <c r="F49" s="55">
        <f>SUM(F43:F48)</f>
        <v>0</v>
      </c>
      <c r="G49" s="31">
        <f>SUM(G43:G48)</f>
        <v>0</v>
      </c>
      <c r="H49" s="484"/>
      <c r="I49" s="485"/>
      <c r="J49" s="485"/>
      <c r="K49" s="485"/>
      <c r="L49" s="485"/>
      <c r="M49" s="485"/>
      <c r="N49" s="485"/>
    </row>
    <row r="50" spans="2:14">
      <c r="B50" s="498" t="s">
        <v>2</v>
      </c>
      <c r="C50" s="499"/>
      <c r="D50" s="499"/>
      <c r="E50" s="500"/>
      <c r="F50" s="4">
        <f>SUM(F42,F49)</f>
        <v>0</v>
      </c>
      <c r="G50" s="32">
        <f>SUM(G42,G49)</f>
        <v>0</v>
      </c>
      <c r="H50" s="484"/>
      <c r="I50" s="485"/>
      <c r="J50" s="485"/>
      <c r="K50" s="485"/>
      <c r="L50" s="485"/>
      <c r="M50" s="485"/>
      <c r="N50" s="485"/>
    </row>
    <row r="51" spans="2:14">
      <c r="B51" s="486" t="s">
        <v>213</v>
      </c>
      <c r="C51" s="489" t="s">
        <v>112</v>
      </c>
      <c r="D51" s="352"/>
      <c r="E51" s="300"/>
      <c r="F51" s="301"/>
      <c r="G51" s="30">
        <f>E51*F51</f>
        <v>0</v>
      </c>
      <c r="H51" s="484"/>
      <c r="I51" s="485"/>
      <c r="J51" s="485"/>
      <c r="K51" s="485"/>
      <c r="L51" s="485"/>
      <c r="M51" s="485"/>
      <c r="N51" s="485"/>
    </row>
    <row r="52" spans="2:14">
      <c r="B52" s="487"/>
      <c r="C52" s="490"/>
      <c r="D52" s="352"/>
      <c r="E52" s="300"/>
      <c r="F52" s="301"/>
      <c r="G52" s="30">
        <f t="shared" ref="G52:G56" si="3">E52*F52</f>
        <v>0</v>
      </c>
      <c r="H52" s="484"/>
      <c r="I52" s="485"/>
      <c r="J52" s="485"/>
      <c r="K52" s="485"/>
      <c r="L52" s="485"/>
      <c r="M52" s="485"/>
      <c r="N52" s="485"/>
    </row>
    <row r="53" spans="2:14">
      <c r="B53" s="487"/>
      <c r="C53" s="490"/>
      <c r="D53" s="352"/>
      <c r="E53" s="300"/>
      <c r="F53" s="301"/>
      <c r="G53" s="30">
        <f t="shared" si="3"/>
        <v>0</v>
      </c>
      <c r="H53" s="484"/>
      <c r="I53" s="485"/>
      <c r="J53" s="485"/>
      <c r="K53" s="485"/>
      <c r="L53" s="485"/>
      <c r="M53" s="485"/>
      <c r="N53" s="485"/>
    </row>
    <row r="54" spans="2:14">
      <c r="B54" s="487"/>
      <c r="C54" s="490"/>
      <c r="D54" s="352"/>
      <c r="E54" s="300"/>
      <c r="F54" s="301"/>
      <c r="G54" s="30">
        <f t="shared" si="3"/>
        <v>0</v>
      </c>
      <c r="H54" s="484"/>
      <c r="I54" s="485"/>
      <c r="J54" s="485"/>
      <c r="K54" s="485"/>
      <c r="L54" s="485"/>
      <c r="M54" s="485"/>
      <c r="N54" s="485"/>
    </row>
    <row r="55" spans="2:14">
      <c r="B55" s="487"/>
      <c r="C55" s="490"/>
      <c r="D55" s="352"/>
      <c r="E55" s="300"/>
      <c r="F55" s="301"/>
      <c r="G55" s="30">
        <f t="shared" si="3"/>
        <v>0</v>
      </c>
      <c r="H55" s="484"/>
      <c r="I55" s="485"/>
      <c r="J55" s="485"/>
      <c r="K55" s="485"/>
      <c r="L55" s="485"/>
      <c r="M55" s="485"/>
      <c r="N55" s="485"/>
    </row>
    <row r="56" spans="2:14">
      <c r="B56" s="487"/>
      <c r="C56" s="490"/>
      <c r="D56" s="352"/>
      <c r="E56" s="300"/>
      <c r="F56" s="301"/>
      <c r="G56" s="30">
        <f t="shared" si="3"/>
        <v>0</v>
      </c>
      <c r="H56" s="484"/>
      <c r="I56" s="485"/>
      <c r="J56" s="485"/>
      <c r="K56" s="485"/>
      <c r="L56" s="485"/>
      <c r="M56" s="485"/>
      <c r="N56" s="485"/>
    </row>
    <row r="57" spans="2:14">
      <c r="B57" s="487"/>
      <c r="C57" s="490"/>
      <c r="D57" s="496" t="s">
        <v>67</v>
      </c>
      <c r="E57" s="497"/>
      <c r="F57" s="55">
        <f>SUM(F51:F56)</f>
        <v>0</v>
      </c>
      <c r="G57" s="30">
        <f>SUM(G51:G56)</f>
        <v>0</v>
      </c>
      <c r="H57" s="484"/>
      <c r="I57" s="485"/>
      <c r="J57" s="485"/>
      <c r="K57" s="485"/>
      <c r="L57" s="485"/>
      <c r="M57" s="485"/>
      <c r="N57" s="485"/>
    </row>
    <row r="58" spans="2:14">
      <c r="B58" s="487"/>
      <c r="C58" s="493" t="s">
        <v>93</v>
      </c>
      <c r="D58" s="352"/>
      <c r="E58" s="300"/>
      <c r="F58" s="301"/>
      <c r="G58" s="30">
        <f>E58*F58</f>
        <v>0</v>
      </c>
      <c r="H58" s="484"/>
      <c r="I58" s="485"/>
      <c r="J58" s="485"/>
      <c r="K58" s="485"/>
      <c r="L58" s="485"/>
      <c r="M58" s="485"/>
      <c r="N58" s="485"/>
    </row>
    <row r="59" spans="2:14">
      <c r="B59" s="487"/>
      <c r="C59" s="502"/>
      <c r="D59" s="352"/>
      <c r="E59" s="300"/>
      <c r="F59" s="301"/>
      <c r="G59" s="30">
        <f t="shared" ref="G59:G63" si="4">E59*F59</f>
        <v>0</v>
      </c>
      <c r="H59" s="484"/>
      <c r="I59" s="485"/>
      <c r="J59" s="485"/>
      <c r="K59" s="485"/>
      <c r="L59" s="485"/>
      <c r="M59" s="485"/>
      <c r="N59" s="485"/>
    </row>
    <row r="60" spans="2:14">
      <c r="B60" s="487"/>
      <c r="C60" s="502"/>
      <c r="D60" s="352"/>
      <c r="E60" s="300"/>
      <c r="F60" s="301"/>
      <c r="G60" s="30">
        <f t="shared" si="4"/>
        <v>0</v>
      </c>
      <c r="H60" s="484"/>
      <c r="I60" s="485"/>
      <c r="J60" s="485"/>
      <c r="K60" s="485"/>
      <c r="L60" s="485"/>
      <c r="M60" s="485"/>
      <c r="N60" s="485"/>
    </row>
    <row r="61" spans="2:14">
      <c r="B61" s="487"/>
      <c r="C61" s="502"/>
      <c r="D61" s="352"/>
      <c r="E61" s="300"/>
      <c r="F61" s="301"/>
      <c r="G61" s="30">
        <f>E61*F61</f>
        <v>0</v>
      </c>
      <c r="H61" s="484"/>
      <c r="I61" s="485"/>
      <c r="J61" s="485"/>
      <c r="K61" s="485"/>
      <c r="L61" s="485"/>
      <c r="M61" s="485"/>
      <c r="N61" s="485"/>
    </row>
    <row r="62" spans="2:14">
      <c r="B62" s="487"/>
      <c r="C62" s="494"/>
      <c r="D62" s="352"/>
      <c r="E62" s="300"/>
      <c r="F62" s="301"/>
      <c r="G62" s="30">
        <f t="shared" si="4"/>
        <v>0</v>
      </c>
      <c r="H62" s="484"/>
      <c r="I62" s="485"/>
      <c r="J62" s="485"/>
      <c r="K62" s="485"/>
      <c r="L62" s="485"/>
      <c r="M62" s="485"/>
      <c r="N62" s="485"/>
    </row>
    <row r="63" spans="2:14">
      <c r="B63" s="487"/>
      <c r="C63" s="494"/>
      <c r="D63" s="352"/>
      <c r="E63" s="300"/>
      <c r="F63" s="301"/>
      <c r="G63" s="30">
        <f t="shared" si="4"/>
        <v>0</v>
      </c>
      <c r="H63" s="484"/>
      <c r="I63" s="485"/>
      <c r="J63" s="485"/>
      <c r="K63" s="485"/>
      <c r="L63" s="485"/>
      <c r="M63" s="485"/>
      <c r="N63" s="485"/>
    </row>
    <row r="64" spans="2:14">
      <c r="B64" s="488"/>
      <c r="C64" s="495"/>
      <c r="D64" s="496" t="s">
        <v>67</v>
      </c>
      <c r="E64" s="497"/>
      <c r="F64" s="55">
        <f>SUM(F58:F63)</f>
        <v>0</v>
      </c>
      <c r="G64" s="30">
        <f>SUM(G58:G63)</f>
        <v>0</v>
      </c>
      <c r="H64" s="484"/>
      <c r="I64" s="485"/>
      <c r="J64" s="485"/>
      <c r="K64" s="485"/>
      <c r="L64" s="485"/>
      <c r="M64" s="485"/>
      <c r="N64" s="485"/>
    </row>
    <row r="65" spans="2:14">
      <c r="B65" s="498" t="s">
        <v>2</v>
      </c>
      <c r="C65" s="499"/>
      <c r="D65" s="499"/>
      <c r="E65" s="500"/>
      <c r="F65" s="4">
        <f>SUM(F57,F64)</f>
        <v>0</v>
      </c>
      <c r="G65" s="30">
        <f>SUM(G57,G64)</f>
        <v>0</v>
      </c>
    </row>
    <row r="66" spans="2:14" ht="19.5" thickBot="1">
      <c r="B66" s="503" t="s">
        <v>84</v>
      </c>
      <c r="C66" s="504"/>
      <c r="D66" s="505"/>
      <c r="E66" s="505"/>
      <c r="F66" s="84">
        <f>SUM(F35,F50,F65)</f>
        <v>0</v>
      </c>
      <c r="G66" s="85">
        <f>SUM(G35,G50,G65)</f>
        <v>0</v>
      </c>
    </row>
    <row r="67" spans="2:14">
      <c r="B67" s="3"/>
      <c r="C67" s="3"/>
      <c r="D67" s="3"/>
      <c r="E67" s="3"/>
      <c r="F67" s="5"/>
      <c r="G67" s="5"/>
    </row>
    <row r="68" spans="2:14" ht="24.75" thickBot="1">
      <c r="B68" s="135" t="s">
        <v>29</v>
      </c>
      <c r="C68" s="21"/>
    </row>
    <row r="69" spans="2:14" ht="50.25">
      <c r="B69" s="506" t="s">
        <v>214</v>
      </c>
      <c r="C69" s="483"/>
      <c r="D69" s="89" t="s">
        <v>6</v>
      </c>
      <c r="E69" s="86" t="s">
        <v>68</v>
      </c>
      <c r="F69" s="87" t="s">
        <v>69</v>
      </c>
      <c r="G69" s="88" t="s">
        <v>66</v>
      </c>
      <c r="H69" s="507"/>
      <c r="I69" s="508"/>
      <c r="J69" s="508"/>
      <c r="K69" s="508"/>
      <c r="L69" s="508"/>
      <c r="M69" s="508"/>
      <c r="N69" s="508"/>
    </row>
    <row r="70" spans="2:14">
      <c r="B70" s="509" t="s">
        <v>213</v>
      </c>
      <c r="C70" s="510"/>
      <c r="D70" s="352"/>
      <c r="E70" s="300"/>
      <c r="F70" s="301"/>
      <c r="G70" s="31">
        <f>E70*F70</f>
        <v>0</v>
      </c>
      <c r="H70" s="507"/>
      <c r="I70" s="508"/>
      <c r="J70" s="508"/>
      <c r="K70" s="508"/>
      <c r="L70" s="508"/>
      <c r="M70" s="508"/>
      <c r="N70" s="508"/>
    </row>
    <row r="71" spans="2:14">
      <c r="B71" s="511"/>
      <c r="C71" s="512"/>
      <c r="D71" s="352"/>
      <c r="E71" s="300"/>
      <c r="F71" s="301"/>
      <c r="G71" s="31">
        <f t="shared" ref="G71:G76" si="5">E71*F71</f>
        <v>0</v>
      </c>
      <c r="H71" s="507"/>
      <c r="I71" s="508"/>
      <c r="J71" s="508"/>
      <c r="K71" s="508"/>
      <c r="L71" s="508"/>
      <c r="M71" s="508"/>
      <c r="N71" s="508"/>
    </row>
    <row r="72" spans="2:14">
      <c r="B72" s="511"/>
      <c r="C72" s="512"/>
      <c r="D72" s="352"/>
      <c r="E72" s="300"/>
      <c r="F72" s="301"/>
      <c r="G72" s="31">
        <f t="shared" si="5"/>
        <v>0</v>
      </c>
      <c r="H72" s="507"/>
      <c r="I72" s="508"/>
      <c r="J72" s="508"/>
      <c r="K72" s="508"/>
      <c r="L72" s="508"/>
      <c r="M72" s="508"/>
      <c r="N72" s="508"/>
    </row>
    <row r="73" spans="2:14">
      <c r="B73" s="511"/>
      <c r="C73" s="512"/>
      <c r="D73" s="352"/>
      <c r="E73" s="300"/>
      <c r="F73" s="301"/>
      <c r="G73" s="31">
        <f t="shared" si="5"/>
        <v>0</v>
      </c>
      <c r="H73" s="507"/>
      <c r="I73" s="508"/>
      <c r="J73" s="508"/>
      <c r="K73" s="508"/>
      <c r="L73" s="508"/>
      <c r="M73" s="508"/>
      <c r="N73" s="508"/>
    </row>
    <row r="74" spans="2:14">
      <c r="B74" s="511"/>
      <c r="C74" s="512"/>
      <c r="D74" s="352"/>
      <c r="E74" s="300"/>
      <c r="F74" s="301"/>
      <c r="G74" s="31">
        <f t="shared" si="5"/>
        <v>0</v>
      </c>
      <c r="H74" s="507"/>
      <c r="I74" s="508"/>
      <c r="J74" s="508"/>
      <c r="K74" s="508"/>
      <c r="L74" s="508"/>
      <c r="M74" s="508"/>
      <c r="N74" s="508"/>
    </row>
    <row r="75" spans="2:14">
      <c r="B75" s="511"/>
      <c r="C75" s="512"/>
      <c r="D75" s="352"/>
      <c r="E75" s="300"/>
      <c r="F75" s="301"/>
      <c r="G75" s="31">
        <f t="shared" si="5"/>
        <v>0</v>
      </c>
      <c r="H75" s="507"/>
      <c r="I75" s="508"/>
      <c r="J75" s="508"/>
      <c r="K75" s="508"/>
      <c r="L75" s="508"/>
      <c r="M75" s="508"/>
      <c r="N75" s="508"/>
    </row>
    <row r="76" spans="2:14">
      <c r="B76" s="513"/>
      <c r="C76" s="514"/>
      <c r="D76" s="352"/>
      <c r="E76" s="300"/>
      <c r="F76" s="301"/>
      <c r="G76" s="31">
        <f t="shared" si="5"/>
        <v>0</v>
      </c>
      <c r="H76" s="507"/>
      <c r="I76" s="508"/>
      <c r="J76" s="508"/>
      <c r="K76" s="508"/>
      <c r="L76" s="508"/>
      <c r="M76" s="508"/>
      <c r="N76" s="508"/>
    </row>
    <row r="77" spans="2:14">
      <c r="B77" s="498" t="s">
        <v>67</v>
      </c>
      <c r="C77" s="499"/>
      <c r="D77" s="499"/>
      <c r="E77" s="500"/>
      <c r="F77" s="33">
        <f>SUM(F70:F76)</f>
        <v>0</v>
      </c>
      <c r="G77" s="31">
        <f>SUM(G70:G76)</f>
        <v>0</v>
      </c>
      <c r="H77" s="507"/>
      <c r="I77" s="508"/>
      <c r="J77" s="508"/>
      <c r="K77" s="508"/>
      <c r="L77" s="508"/>
      <c r="M77" s="508"/>
      <c r="N77" s="508"/>
    </row>
    <row r="78" spans="2:14">
      <c r="B78" s="509" t="s">
        <v>213</v>
      </c>
      <c r="C78" s="510"/>
      <c r="D78" s="352"/>
      <c r="E78" s="300"/>
      <c r="F78" s="301"/>
      <c r="G78" s="30">
        <f>E78*F78</f>
        <v>0</v>
      </c>
      <c r="H78" s="507"/>
      <c r="I78" s="508"/>
      <c r="J78" s="508"/>
      <c r="K78" s="508"/>
      <c r="L78" s="508"/>
      <c r="M78" s="508"/>
      <c r="N78" s="508"/>
    </row>
    <row r="79" spans="2:14">
      <c r="B79" s="511"/>
      <c r="C79" s="512"/>
      <c r="D79" s="352"/>
      <c r="E79" s="300"/>
      <c r="F79" s="301"/>
      <c r="G79" s="30">
        <f t="shared" ref="G79:G83" si="6">E79*F79</f>
        <v>0</v>
      </c>
      <c r="H79" s="507"/>
      <c r="I79" s="508"/>
      <c r="J79" s="508"/>
      <c r="K79" s="508"/>
      <c r="L79" s="508"/>
      <c r="M79" s="508"/>
      <c r="N79" s="508"/>
    </row>
    <row r="80" spans="2:14">
      <c r="B80" s="511"/>
      <c r="C80" s="512"/>
      <c r="D80" s="352"/>
      <c r="E80" s="300"/>
      <c r="F80" s="301"/>
      <c r="G80" s="30">
        <f t="shared" si="6"/>
        <v>0</v>
      </c>
      <c r="H80" s="507"/>
      <c r="I80" s="508"/>
      <c r="J80" s="508"/>
      <c r="K80" s="508"/>
      <c r="L80" s="508"/>
      <c r="M80" s="508"/>
      <c r="N80" s="508"/>
    </row>
    <row r="81" spans="2:14">
      <c r="B81" s="511"/>
      <c r="C81" s="512"/>
      <c r="D81" s="352"/>
      <c r="E81" s="300"/>
      <c r="F81" s="301"/>
      <c r="G81" s="30">
        <f t="shared" si="6"/>
        <v>0</v>
      </c>
      <c r="H81" s="507"/>
      <c r="I81" s="508"/>
      <c r="J81" s="508"/>
      <c r="K81" s="508"/>
      <c r="L81" s="508"/>
      <c r="M81" s="508"/>
      <c r="N81" s="508"/>
    </row>
    <row r="82" spans="2:14">
      <c r="B82" s="511"/>
      <c r="C82" s="512"/>
      <c r="D82" s="352"/>
      <c r="E82" s="300"/>
      <c r="F82" s="301"/>
      <c r="G82" s="30">
        <f t="shared" si="6"/>
        <v>0</v>
      </c>
      <c r="H82" s="507"/>
      <c r="I82" s="508"/>
      <c r="J82" s="508"/>
      <c r="K82" s="508"/>
      <c r="L82" s="508"/>
      <c r="M82" s="508"/>
      <c r="N82" s="508"/>
    </row>
    <row r="83" spans="2:14">
      <c r="B83" s="513"/>
      <c r="C83" s="514"/>
      <c r="D83" s="352"/>
      <c r="E83" s="300"/>
      <c r="F83" s="301"/>
      <c r="G83" s="30">
        <f t="shared" si="6"/>
        <v>0</v>
      </c>
      <c r="H83" s="507"/>
      <c r="I83" s="508"/>
      <c r="J83" s="508"/>
      <c r="K83" s="508"/>
      <c r="L83" s="508"/>
      <c r="M83" s="508"/>
      <c r="N83" s="508"/>
    </row>
    <row r="84" spans="2:14">
      <c r="B84" s="498" t="s">
        <v>67</v>
      </c>
      <c r="C84" s="499"/>
      <c r="D84" s="499"/>
      <c r="E84" s="500"/>
      <c r="F84" s="4">
        <f>SUM(F78:F83)</f>
        <v>0</v>
      </c>
      <c r="G84" s="30">
        <f>SUM(G78:G83)</f>
        <v>0</v>
      </c>
      <c r="H84" s="507"/>
      <c r="I84" s="508"/>
      <c r="J84" s="508"/>
      <c r="K84" s="508"/>
      <c r="L84" s="508"/>
      <c r="M84" s="508"/>
      <c r="N84" s="508"/>
    </row>
    <row r="85" spans="2:14">
      <c r="B85" s="509" t="s">
        <v>213</v>
      </c>
      <c r="C85" s="510"/>
      <c r="D85" s="352"/>
      <c r="E85" s="300"/>
      <c r="F85" s="301"/>
      <c r="G85" s="30">
        <f>E85*F85</f>
        <v>0</v>
      </c>
      <c r="H85" s="507"/>
      <c r="I85" s="508"/>
      <c r="J85" s="508"/>
      <c r="K85" s="508"/>
      <c r="L85" s="508"/>
      <c r="M85" s="508"/>
      <c r="N85" s="508"/>
    </row>
    <row r="86" spans="2:14">
      <c r="B86" s="511"/>
      <c r="C86" s="512"/>
      <c r="D86" s="352"/>
      <c r="E86" s="300"/>
      <c r="F86" s="301"/>
      <c r="G86" s="30">
        <f t="shared" ref="G86:G90" si="7">E86*F86</f>
        <v>0</v>
      </c>
      <c r="H86" s="507"/>
      <c r="I86" s="508"/>
      <c r="J86" s="508"/>
      <c r="K86" s="508"/>
      <c r="L86" s="508"/>
      <c r="M86" s="508"/>
      <c r="N86" s="508"/>
    </row>
    <row r="87" spans="2:14">
      <c r="B87" s="511"/>
      <c r="C87" s="512"/>
      <c r="D87" s="352"/>
      <c r="E87" s="300"/>
      <c r="F87" s="301"/>
      <c r="G87" s="30">
        <f t="shared" si="7"/>
        <v>0</v>
      </c>
      <c r="H87" s="507"/>
      <c r="I87" s="508"/>
      <c r="J87" s="508"/>
      <c r="K87" s="508"/>
      <c r="L87" s="508"/>
      <c r="M87" s="508"/>
      <c r="N87" s="508"/>
    </row>
    <row r="88" spans="2:14">
      <c r="B88" s="511"/>
      <c r="C88" s="512"/>
      <c r="D88" s="352"/>
      <c r="E88" s="300"/>
      <c r="F88" s="301"/>
      <c r="G88" s="30">
        <f t="shared" si="7"/>
        <v>0</v>
      </c>
      <c r="H88" s="507"/>
      <c r="I88" s="508"/>
      <c r="J88" s="508"/>
      <c r="K88" s="508"/>
      <c r="L88" s="508"/>
      <c r="M88" s="508"/>
      <c r="N88" s="508"/>
    </row>
    <row r="89" spans="2:14">
      <c r="B89" s="511"/>
      <c r="C89" s="512"/>
      <c r="D89" s="352"/>
      <c r="E89" s="300"/>
      <c r="F89" s="301"/>
      <c r="G89" s="30">
        <f t="shared" si="7"/>
        <v>0</v>
      </c>
      <c r="H89" s="507"/>
      <c r="I89" s="508"/>
      <c r="J89" s="508"/>
      <c r="K89" s="508"/>
      <c r="L89" s="508"/>
      <c r="M89" s="508"/>
      <c r="N89" s="508"/>
    </row>
    <row r="90" spans="2:14">
      <c r="B90" s="513"/>
      <c r="C90" s="514"/>
      <c r="D90" s="352"/>
      <c r="E90" s="300"/>
      <c r="F90" s="301"/>
      <c r="G90" s="30">
        <f t="shared" si="7"/>
        <v>0</v>
      </c>
      <c r="H90" s="507"/>
      <c r="I90" s="508"/>
      <c r="J90" s="508"/>
      <c r="K90" s="508"/>
      <c r="L90" s="508"/>
      <c r="M90" s="508"/>
      <c r="N90" s="508"/>
    </row>
    <row r="91" spans="2:14">
      <c r="B91" s="498" t="s">
        <v>67</v>
      </c>
      <c r="C91" s="499"/>
      <c r="D91" s="499"/>
      <c r="E91" s="500"/>
      <c r="F91" s="4">
        <f>SUM(F85:F90)</f>
        <v>0</v>
      </c>
      <c r="G91" s="30">
        <f>SUM(G85:G90)</f>
        <v>0</v>
      </c>
    </row>
    <row r="92" spans="2:14">
      <c r="B92" s="509" t="s">
        <v>213</v>
      </c>
      <c r="C92" s="510"/>
      <c r="D92" s="352"/>
      <c r="E92" s="300"/>
      <c r="F92" s="301"/>
      <c r="G92" s="30">
        <f>E92*F92</f>
        <v>0</v>
      </c>
    </row>
    <row r="93" spans="2:14">
      <c r="B93" s="511"/>
      <c r="C93" s="512"/>
      <c r="D93" s="352"/>
      <c r="E93" s="300"/>
      <c r="F93" s="301"/>
      <c r="G93" s="30">
        <f t="shared" ref="G93:G97" si="8">E93*F93</f>
        <v>0</v>
      </c>
    </row>
    <row r="94" spans="2:14">
      <c r="B94" s="511"/>
      <c r="C94" s="512"/>
      <c r="D94" s="352"/>
      <c r="E94" s="300"/>
      <c r="F94" s="301"/>
      <c r="G94" s="30">
        <f t="shared" si="8"/>
        <v>0</v>
      </c>
    </row>
    <row r="95" spans="2:14">
      <c r="B95" s="511"/>
      <c r="C95" s="512"/>
      <c r="D95" s="352"/>
      <c r="E95" s="300"/>
      <c r="F95" s="301"/>
      <c r="G95" s="30">
        <f t="shared" si="8"/>
        <v>0</v>
      </c>
    </row>
    <row r="96" spans="2:14">
      <c r="B96" s="511"/>
      <c r="C96" s="512"/>
      <c r="D96" s="352"/>
      <c r="E96" s="300"/>
      <c r="F96" s="301"/>
      <c r="G96" s="30">
        <f t="shared" si="8"/>
        <v>0</v>
      </c>
    </row>
    <row r="97" spans="1:13">
      <c r="B97" s="513"/>
      <c r="C97" s="514"/>
      <c r="D97" s="352"/>
      <c r="E97" s="300"/>
      <c r="F97" s="301"/>
      <c r="G97" s="30">
        <f t="shared" si="8"/>
        <v>0</v>
      </c>
    </row>
    <row r="98" spans="1:13">
      <c r="B98" s="498" t="s">
        <v>67</v>
      </c>
      <c r="C98" s="499"/>
      <c r="D98" s="499"/>
      <c r="E98" s="500"/>
      <c r="F98" s="4">
        <f>SUM(F92:F97)</f>
        <v>0</v>
      </c>
      <c r="G98" s="30">
        <f>SUM(G92:G97)</f>
        <v>0</v>
      </c>
    </row>
    <row r="99" spans="1:13">
      <c r="B99" s="509" t="s">
        <v>213</v>
      </c>
      <c r="C99" s="510"/>
      <c r="D99" s="352"/>
      <c r="E99" s="300"/>
      <c r="F99" s="301"/>
      <c r="G99" s="30">
        <f>E99*F99</f>
        <v>0</v>
      </c>
    </row>
    <row r="100" spans="1:13">
      <c r="B100" s="511"/>
      <c r="C100" s="512"/>
      <c r="D100" s="352"/>
      <c r="E100" s="300"/>
      <c r="F100" s="301"/>
      <c r="G100" s="30">
        <f t="shared" ref="G100:G104" si="9">E100*F100</f>
        <v>0</v>
      </c>
    </row>
    <row r="101" spans="1:13">
      <c r="B101" s="511"/>
      <c r="C101" s="512"/>
      <c r="D101" s="352"/>
      <c r="E101" s="300"/>
      <c r="F101" s="301"/>
      <c r="G101" s="30">
        <f t="shared" si="9"/>
        <v>0</v>
      </c>
    </row>
    <row r="102" spans="1:13">
      <c r="B102" s="511"/>
      <c r="C102" s="512"/>
      <c r="D102" s="352"/>
      <c r="E102" s="300"/>
      <c r="F102" s="301"/>
      <c r="G102" s="30">
        <f t="shared" si="9"/>
        <v>0</v>
      </c>
    </row>
    <row r="103" spans="1:13">
      <c r="B103" s="511"/>
      <c r="C103" s="512"/>
      <c r="D103" s="352"/>
      <c r="E103" s="300"/>
      <c r="F103" s="301"/>
      <c r="G103" s="30">
        <f t="shared" si="9"/>
        <v>0</v>
      </c>
    </row>
    <row r="104" spans="1:13">
      <c r="B104" s="513"/>
      <c r="C104" s="514"/>
      <c r="D104" s="352"/>
      <c r="E104" s="300"/>
      <c r="F104" s="301"/>
      <c r="G104" s="30">
        <f t="shared" si="9"/>
        <v>0</v>
      </c>
    </row>
    <row r="105" spans="1:13">
      <c r="B105" s="498" t="s">
        <v>67</v>
      </c>
      <c r="C105" s="499"/>
      <c r="D105" s="499"/>
      <c r="E105" s="500"/>
      <c r="F105" s="4">
        <f>SUM(F99:F104)</f>
        <v>0</v>
      </c>
      <c r="G105" s="30">
        <f>SUM(G99:G104)</f>
        <v>0</v>
      </c>
    </row>
    <row r="106" spans="1:13" ht="19.5" thickBot="1">
      <c r="B106" s="503" t="s">
        <v>2</v>
      </c>
      <c r="C106" s="504"/>
      <c r="D106" s="505"/>
      <c r="E106" s="505"/>
      <c r="F106" s="90">
        <f>SUM(F77,F84,F91,F98,F105)</f>
        <v>0</v>
      </c>
      <c r="G106" s="85">
        <f>SUM(G77,G84,G91,G98,G105)</f>
        <v>0</v>
      </c>
    </row>
    <row r="108" spans="1:13" ht="33.75" customHeight="1" thickBot="1">
      <c r="B108" s="516" t="s">
        <v>224</v>
      </c>
      <c r="C108" s="516"/>
      <c r="D108" s="516"/>
      <c r="E108" s="516"/>
      <c r="F108" s="516"/>
      <c r="G108" s="516"/>
      <c r="H108" s="516"/>
      <c r="I108" s="516"/>
      <c r="J108" s="516"/>
      <c r="K108" s="516"/>
      <c r="L108" s="516"/>
    </row>
    <row r="109" spans="1:13" ht="30" customHeight="1">
      <c r="A109" s="152" t="s">
        <v>162</v>
      </c>
      <c r="B109" s="137"/>
      <c r="C109" s="137"/>
      <c r="D109" s="137"/>
      <c r="E109" s="137"/>
      <c r="F109" s="137"/>
      <c r="G109" s="137"/>
      <c r="H109" s="138"/>
      <c r="I109" s="138"/>
      <c r="J109" s="138"/>
      <c r="K109" s="138"/>
      <c r="L109" s="138"/>
      <c r="M109" s="139"/>
    </row>
    <row r="110" spans="1:13" ht="23.25" customHeight="1">
      <c r="A110" s="140"/>
      <c r="B110" s="60" t="s">
        <v>165</v>
      </c>
      <c r="C110" s="61"/>
      <c r="D110" s="62"/>
      <c r="E110" s="62"/>
      <c r="F110" s="62"/>
      <c r="G110" s="62"/>
      <c r="H110" s="62"/>
      <c r="I110" s="62"/>
      <c r="J110" s="62"/>
      <c r="K110" s="62"/>
      <c r="L110" s="63"/>
      <c r="M110" s="141"/>
    </row>
    <row r="111" spans="1:13">
      <c r="A111" s="140"/>
      <c r="B111" s="82" t="s">
        <v>95</v>
      </c>
      <c r="C111" s="23"/>
      <c r="D111" s="23"/>
      <c r="E111" s="23"/>
      <c r="F111" s="23"/>
      <c r="G111" s="65"/>
      <c r="H111" s="23"/>
      <c r="I111" s="23"/>
      <c r="J111" s="23"/>
      <c r="K111" s="23"/>
      <c r="L111" s="66"/>
      <c r="M111" s="141"/>
    </row>
    <row r="112" spans="1:13">
      <c r="A112" s="140"/>
      <c r="B112" s="64"/>
      <c r="C112" s="67" t="s">
        <v>101</v>
      </c>
      <c r="D112" s="23"/>
      <c r="E112" s="68" t="s">
        <v>104</v>
      </c>
      <c r="F112" s="23"/>
      <c r="G112" s="69" t="s">
        <v>109</v>
      </c>
      <c r="H112" s="23"/>
      <c r="I112" s="23"/>
      <c r="J112" s="23"/>
      <c r="K112" s="23"/>
      <c r="L112" s="66"/>
      <c r="M112" s="141"/>
    </row>
    <row r="113" spans="1:13">
      <c r="A113" s="140"/>
      <c r="B113" s="64"/>
      <c r="C113" s="59">
        <v>8500</v>
      </c>
      <c r="D113" s="67" t="s">
        <v>0</v>
      </c>
      <c r="E113" s="57">
        <f>SUM(D9:D11)</f>
        <v>0</v>
      </c>
      <c r="F113" s="67" t="s">
        <v>1</v>
      </c>
      <c r="G113" s="94">
        <f>C113*E113</f>
        <v>0</v>
      </c>
      <c r="H113" s="23"/>
      <c r="I113" s="23"/>
      <c r="J113" s="23"/>
      <c r="K113" s="23"/>
      <c r="L113" s="66"/>
      <c r="M113" s="141"/>
    </row>
    <row r="114" spans="1:13">
      <c r="A114" s="140"/>
      <c r="B114" s="70"/>
      <c r="C114" s="58">
        <v>7000</v>
      </c>
      <c r="D114" s="67" t="s">
        <v>0</v>
      </c>
      <c r="E114" s="57">
        <f>D12</f>
        <v>0</v>
      </c>
      <c r="F114" s="67" t="s">
        <v>1</v>
      </c>
      <c r="G114" s="56">
        <f>C114*E114</f>
        <v>0</v>
      </c>
      <c r="H114" s="23"/>
      <c r="I114" s="23"/>
      <c r="J114" s="23"/>
      <c r="K114" s="23"/>
      <c r="L114" s="66"/>
      <c r="M114" s="141"/>
    </row>
    <row r="115" spans="1:13" ht="19.5">
      <c r="A115" s="140"/>
      <c r="B115" s="64"/>
      <c r="C115" s="23"/>
      <c r="D115" s="23"/>
      <c r="E115" s="23"/>
      <c r="F115" s="23"/>
      <c r="G115" s="23"/>
      <c r="H115" s="23"/>
      <c r="I115" s="23" t="s">
        <v>2</v>
      </c>
      <c r="J115" s="353">
        <f>SUM(G113:G114)</f>
        <v>0</v>
      </c>
      <c r="K115" s="76" t="s">
        <v>120</v>
      </c>
      <c r="L115" s="66"/>
      <c r="M115" s="141"/>
    </row>
    <row r="116" spans="1:13">
      <c r="A116" s="140"/>
      <c r="B116" s="82" t="s">
        <v>96</v>
      </c>
      <c r="C116" s="23"/>
      <c r="D116" s="23"/>
      <c r="E116" s="23"/>
      <c r="F116" s="23"/>
      <c r="G116" s="23"/>
      <c r="H116" s="23"/>
      <c r="I116" s="23"/>
      <c r="J116" s="23"/>
      <c r="K116" s="23"/>
      <c r="L116" s="66"/>
      <c r="M116" s="141"/>
    </row>
    <row r="117" spans="1:13">
      <c r="A117" s="140"/>
      <c r="B117" s="64"/>
      <c r="C117" s="23" t="s">
        <v>102</v>
      </c>
      <c r="D117" s="23"/>
      <c r="E117" s="68" t="s">
        <v>103</v>
      </c>
      <c r="F117" s="23"/>
      <c r="G117" s="68" t="s">
        <v>109</v>
      </c>
      <c r="H117" s="23"/>
      <c r="I117" s="23"/>
      <c r="J117" s="23"/>
      <c r="K117" s="23"/>
      <c r="L117" s="66"/>
      <c r="M117" s="141"/>
    </row>
    <row r="118" spans="1:13">
      <c r="A118" s="140"/>
      <c r="B118" s="71"/>
      <c r="C118" s="58">
        <f t="shared" ref="C118:C123" si="10">E21</f>
        <v>0</v>
      </c>
      <c r="D118" s="67" t="s">
        <v>0</v>
      </c>
      <c r="E118" s="167">
        <f t="shared" ref="E118:E123" si="11">F21</f>
        <v>0</v>
      </c>
      <c r="F118" s="68" t="s">
        <v>1</v>
      </c>
      <c r="G118" s="56">
        <f t="shared" ref="G118:G135" si="12">C118*E118</f>
        <v>0</v>
      </c>
      <c r="H118" s="23"/>
      <c r="I118" s="23"/>
      <c r="J118" s="23"/>
      <c r="K118" s="23"/>
      <c r="L118" s="66"/>
      <c r="M118" s="141"/>
    </row>
    <row r="119" spans="1:13">
      <c r="A119" s="140"/>
      <c r="B119" s="72"/>
      <c r="C119" s="58">
        <f t="shared" si="10"/>
        <v>0</v>
      </c>
      <c r="D119" s="67" t="s">
        <v>0</v>
      </c>
      <c r="E119" s="167">
        <f t="shared" si="11"/>
        <v>0</v>
      </c>
      <c r="F119" s="68" t="s">
        <v>1</v>
      </c>
      <c r="G119" s="56">
        <f t="shared" si="12"/>
        <v>0</v>
      </c>
      <c r="H119" s="23"/>
      <c r="I119" s="23"/>
      <c r="J119" s="23"/>
      <c r="K119" s="23"/>
      <c r="L119" s="66"/>
      <c r="M119" s="141"/>
    </row>
    <row r="120" spans="1:13">
      <c r="A120" s="140"/>
      <c r="B120" s="71"/>
      <c r="C120" s="58">
        <f t="shared" si="10"/>
        <v>0</v>
      </c>
      <c r="D120" s="67" t="s">
        <v>0</v>
      </c>
      <c r="E120" s="167">
        <f t="shared" si="11"/>
        <v>0</v>
      </c>
      <c r="F120" s="68" t="s">
        <v>1</v>
      </c>
      <c r="G120" s="56">
        <f t="shared" si="12"/>
        <v>0</v>
      </c>
      <c r="H120" s="23"/>
      <c r="I120" s="23"/>
      <c r="J120" s="23"/>
      <c r="K120" s="23"/>
      <c r="L120" s="66"/>
      <c r="M120" s="141"/>
    </row>
    <row r="121" spans="1:13">
      <c r="A121" s="140"/>
      <c r="B121" s="71"/>
      <c r="C121" s="58">
        <f t="shared" si="10"/>
        <v>0</v>
      </c>
      <c r="D121" s="67" t="s">
        <v>0</v>
      </c>
      <c r="E121" s="167">
        <f t="shared" si="11"/>
        <v>0</v>
      </c>
      <c r="F121" s="68" t="s">
        <v>1</v>
      </c>
      <c r="G121" s="56">
        <f t="shared" si="12"/>
        <v>0</v>
      </c>
      <c r="H121" s="23"/>
      <c r="I121" s="23"/>
      <c r="J121" s="23"/>
      <c r="K121" s="23"/>
      <c r="L121" s="66"/>
      <c r="M121" s="141"/>
    </row>
    <row r="122" spans="1:13">
      <c r="A122" s="140"/>
      <c r="B122" s="72"/>
      <c r="C122" s="58">
        <f t="shared" si="10"/>
        <v>0</v>
      </c>
      <c r="D122" s="67" t="s">
        <v>0</v>
      </c>
      <c r="E122" s="167">
        <f t="shared" si="11"/>
        <v>0</v>
      </c>
      <c r="F122" s="68" t="s">
        <v>1</v>
      </c>
      <c r="G122" s="56">
        <f t="shared" si="12"/>
        <v>0</v>
      </c>
      <c r="H122" s="23"/>
      <c r="I122" s="23"/>
      <c r="J122" s="23"/>
      <c r="K122" s="23"/>
      <c r="L122" s="66"/>
      <c r="M122" s="141"/>
    </row>
    <row r="123" spans="1:13">
      <c r="A123" s="140"/>
      <c r="B123" s="71"/>
      <c r="C123" s="58">
        <f t="shared" si="10"/>
        <v>0</v>
      </c>
      <c r="D123" s="67" t="s">
        <v>0</v>
      </c>
      <c r="E123" s="167">
        <f t="shared" si="11"/>
        <v>0</v>
      </c>
      <c r="F123" s="68" t="s">
        <v>1</v>
      </c>
      <c r="G123" s="56">
        <f t="shared" si="12"/>
        <v>0</v>
      </c>
      <c r="H123" s="23"/>
      <c r="I123" s="23"/>
      <c r="J123" s="23"/>
      <c r="K123" s="23"/>
      <c r="L123" s="66"/>
      <c r="M123" s="141"/>
    </row>
    <row r="124" spans="1:13">
      <c r="A124" s="140"/>
      <c r="B124" s="71"/>
      <c r="C124" s="58">
        <f t="shared" ref="C124:C129" si="13">E36</f>
        <v>0</v>
      </c>
      <c r="D124" s="67" t="s">
        <v>0</v>
      </c>
      <c r="E124" s="165">
        <f t="shared" ref="E124:E129" si="14">F36</f>
        <v>0</v>
      </c>
      <c r="F124" s="68" t="s">
        <v>73</v>
      </c>
      <c r="G124" s="56">
        <f t="shared" si="12"/>
        <v>0</v>
      </c>
      <c r="H124" s="23"/>
      <c r="I124" s="23"/>
      <c r="J124" s="23"/>
      <c r="K124" s="23"/>
      <c r="L124" s="66"/>
      <c r="M124" s="141"/>
    </row>
    <row r="125" spans="1:13">
      <c r="A125" s="140"/>
      <c r="B125" s="71"/>
      <c r="C125" s="58">
        <f t="shared" si="13"/>
        <v>0</v>
      </c>
      <c r="D125" s="67" t="s">
        <v>0</v>
      </c>
      <c r="E125" s="165">
        <f t="shared" si="14"/>
        <v>0</v>
      </c>
      <c r="F125" s="68" t="s">
        <v>73</v>
      </c>
      <c r="G125" s="56">
        <f t="shared" si="12"/>
        <v>0</v>
      </c>
      <c r="H125" s="23"/>
      <c r="I125" s="23"/>
      <c r="J125" s="23"/>
      <c r="K125" s="23"/>
      <c r="L125" s="66"/>
      <c r="M125" s="141"/>
    </row>
    <row r="126" spans="1:13">
      <c r="A126" s="140"/>
      <c r="B126" s="71"/>
      <c r="C126" s="58">
        <f t="shared" si="13"/>
        <v>0</v>
      </c>
      <c r="D126" s="67" t="s">
        <v>0</v>
      </c>
      <c r="E126" s="165">
        <f t="shared" si="14"/>
        <v>0</v>
      </c>
      <c r="F126" s="68" t="s">
        <v>73</v>
      </c>
      <c r="G126" s="56">
        <f t="shared" si="12"/>
        <v>0</v>
      </c>
      <c r="H126" s="23"/>
      <c r="I126" s="23"/>
      <c r="J126" s="23"/>
      <c r="K126" s="23"/>
      <c r="L126" s="66"/>
      <c r="M126" s="141"/>
    </row>
    <row r="127" spans="1:13">
      <c r="A127" s="140"/>
      <c r="B127" s="71"/>
      <c r="C127" s="58">
        <f t="shared" si="13"/>
        <v>0</v>
      </c>
      <c r="D127" s="67" t="s">
        <v>231</v>
      </c>
      <c r="E127" s="165">
        <f t="shared" si="14"/>
        <v>0</v>
      </c>
      <c r="F127" s="68" t="s">
        <v>1</v>
      </c>
      <c r="G127" s="56">
        <f t="shared" si="12"/>
        <v>0</v>
      </c>
      <c r="H127" s="23"/>
      <c r="I127" s="23"/>
      <c r="J127" s="23"/>
      <c r="K127" s="23"/>
      <c r="L127" s="66"/>
      <c r="M127" s="141"/>
    </row>
    <row r="128" spans="1:13">
      <c r="A128" s="140"/>
      <c r="B128" s="71"/>
      <c r="C128" s="58">
        <f t="shared" si="13"/>
        <v>0</v>
      </c>
      <c r="D128" s="67" t="s">
        <v>0</v>
      </c>
      <c r="E128" s="165">
        <f t="shared" si="14"/>
        <v>0</v>
      </c>
      <c r="F128" s="68" t="s">
        <v>73</v>
      </c>
      <c r="G128" s="56">
        <f t="shared" si="12"/>
        <v>0</v>
      </c>
      <c r="H128" s="23"/>
      <c r="I128" s="23"/>
      <c r="J128" s="23"/>
      <c r="K128" s="23"/>
      <c r="L128" s="66"/>
      <c r="M128" s="141"/>
    </row>
    <row r="129" spans="1:13">
      <c r="A129" s="140"/>
      <c r="B129" s="71"/>
      <c r="C129" s="58">
        <f t="shared" si="13"/>
        <v>0</v>
      </c>
      <c r="D129" s="67" t="s">
        <v>0</v>
      </c>
      <c r="E129" s="165">
        <f t="shared" si="14"/>
        <v>0</v>
      </c>
      <c r="F129" s="68" t="s">
        <v>73</v>
      </c>
      <c r="G129" s="56">
        <f t="shared" si="12"/>
        <v>0</v>
      </c>
      <c r="H129" s="23"/>
      <c r="I129" s="23"/>
      <c r="J129" s="23"/>
      <c r="K129" s="23"/>
      <c r="L129" s="66"/>
      <c r="M129" s="141"/>
    </row>
    <row r="130" spans="1:13">
      <c r="A130" s="140"/>
      <c r="B130" s="71"/>
      <c r="C130" s="58">
        <f t="shared" ref="C130:C135" si="15">E51</f>
        <v>0</v>
      </c>
      <c r="D130" s="67" t="s">
        <v>0</v>
      </c>
      <c r="E130" s="165">
        <f t="shared" ref="E130:E135" si="16">F51</f>
        <v>0</v>
      </c>
      <c r="F130" s="68" t="s">
        <v>1</v>
      </c>
      <c r="G130" s="56">
        <f t="shared" si="12"/>
        <v>0</v>
      </c>
      <c r="H130" s="23"/>
      <c r="I130" s="23"/>
      <c r="J130" s="23"/>
      <c r="K130" s="23"/>
      <c r="L130" s="66"/>
      <c r="M130" s="141"/>
    </row>
    <row r="131" spans="1:13">
      <c r="A131" s="140"/>
      <c r="B131" s="71"/>
      <c r="C131" s="58">
        <f t="shared" si="15"/>
        <v>0</v>
      </c>
      <c r="D131" s="67" t="s">
        <v>0</v>
      </c>
      <c r="E131" s="165">
        <f t="shared" si="16"/>
        <v>0</v>
      </c>
      <c r="F131" s="68" t="s">
        <v>1</v>
      </c>
      <c r="G131" s="56">
        <f t="shared" si="12"/>
        <v>0</v>
      </c>
      <c r="H131" s="23"/>
      <c r="I131" s="23"/>
      <c r="J131" s="23"/>
      <c r="K131" s="23"/>
      <c r="L131" s="66"/>
      <c r="M131" s="141"/>
    </row>
    <row r="132" spans="1:13">
      <c r="A132" s="140"/>
      <c r="B132" s="71"/>
      <c r="C132" s="58">
        <f t="shared" si="15"/>
        <v>0</v>
      </c>
      <c r="D132" s="67" t="s">
        <v>0</v>
      </c>
      <c r="E132" s="165">
        <f t="shared" si="16"/>
        <v>0</v>
      </c>
      <c r="F132" s="68" t="s">
        <v>1</v>
      </c>
      <c r="G132" s="56">
        <f t="shared" si="12"/>
        <v>0</v>
      </c>
      <c r="H132" s="23"/>
      <c r="I132" s="23"/>
      <c r="J132" s="23"/>
      <c r="K132" s="23"/>
      <c r="L132" s="66"/>
      <c r="M132" s="141"/>
    </row>
    <row r="133" spans="1:13">
      <c r="A133" s="140"/>
      <c r="B133" s="71"/>
      <c r="C133" s="58">
        <f t="shared" si="15"/>
        <v>0</v>
      </c>
      <c r="D133" s="67" t="s">
        <v>0</v>
      </c>
      <c r="E133" s="165">
        <f t="shared" si="16"/>
        <v>0</v>
      </c>
      <c r="F133" s="68" t="s">
        <v>1</v>
      </c>
      <c r="G133" s="56">
        <f t="shared" si="12"/>
        <v>0</v>
      </c>
      <c r="H133" s="23"/>
      <c r="I133" s="23"/>
      <c r="J133" s="23"/>
      <c r="K133" s="23"/>
      <c r="L133" s="66"/>
      <c r="M133" s="141"/>
    </row>
    <row r="134" spans="1:13">
      <c r="A134" s="140"/>
      <c r="B134" s="71"/>
      <c r="C134" s="58">
        <f t="shared" si="15"/>
        <v>0</v>
      </c>
      <c r="D134" s="67" t="s">
        <v>0</v>
      </c>
      <c r="E134" s="165">
        <f t="shared" si="16"/>
        <v>0</v>
      </c>
      <c r="F134" s="68" t="s">
        <v>1</v>
      </c>
      <c r="G134" s="56">
        <f t="shared" si="12"/>
        <v>0</v>
      </c>
      <c r="H134" s="23"/>
      <c r="I134" s="23"/>
      <c r="J134" s="23"/>
      <c r="K134" s="23"/>
      <c r="L134" s="66"/>
      <c r="M134" s="141"/>
    </row>
    <row r="135" spans="1:13">
      <c r="A135" s="140"/>
      <c r="B135" s="64"/>
      <c r="C135" s="58">
        <f t="shared" si="15"/>
        <v>0</v>
      </c>
      <c r="D135" s="67" t="s">
        <v>0</v>
      </c>
      <c r="E135" s="165">
        <f t="shared" si="16"/>
        <v>0</v>
      </c>
      <c r="F135" s="68" t="s">
        <v>73</v>
      </c>
      <c r="G135" s="56">
        <f t="shared" si="12"/>
        <v>0</v>
      </c>
      <c r="H135" s="23"/>
      <c r="I135" s="23"/>
      <c r="J135" s="23"/>
      <c r="K135" s="23"/>
      <c r="L135" s="66"/>
      <c r="M135" s="141"/>
    </row>
    <row r="136" spans="1:13" ht="19.5">
      <c r="A136" s="140"/>
      <c r="B136" s="64"/>
      <c r="C136" s="23"/>
      <c r="D136" s="23"/>
      <c r="E136" s="23"/>
      <c r="F136" s="23"/>
      <c r="G136" s="23"/>
      <c r="H136" s="23"/>
      <c r="I136" s="67" t="s">
        <v>2</v>
      </c>
      <c r="J136" s="110">
        <f>SUM(G118:G135)</f>
        <v>0</v>
      </c>
      <c r="K136" s="76" t="s">
        <v>121</v>
      </c>
      <c r="L136" s="66"/>
      <c r="M136" s="141"/>
    </row>
    <row r="137" spans="1:13">
      <c r="A137" s="140"/>
      <c r="B137" s="82" t="s">
        <v>97</v>
      </c>
      <c r="C137" s="23"/>
      <c r="D137" s="23"/>
      <c r="E137" s="23"/>
      <c r="F137" s="23"/>
      <c r="G137" s="23"/>
      <c r="H137" s="23"/>
      <c r="I137" s="23"/>
      <c r="J137" s="65"/>
      <c r="K137" s="23"/>
      <c r="L137" s="66"/>
      <c r="M137" s="141"/>
    </row>
    <row r="138" spans="1:13" ht="19.5">
      <c r="A138" s="140"/>
      <c r="B138" s="517" t="s">
        <v>157</v>
      </c>
      <c r="C138" s="518"/>
      <c r="D138" s="83" t="s">
        <v>74</v>
      </c>
      <c r="E138" s="114">
        <f>IF(J115&lt;J136,J115,J136)</f>
        <v>0</v>
      </c>
      <c r="F138" s="75" t="s">
        <v>80</v>
      </c>
      <c r="G138" s="73"/>
      <c r="H138" s="73"/>
      <c r="I138" s="73"/>
      <c r="J138" s="73"/>
      <c r="K138" s="73"/>
      <c r="L138" s="74"/>
      <c r="M138" s="141"/>
    </row>
    <row r="139" spans="1:13">
      <c r="A139" s="140"/>
      <c r="B139" s="23"/>
      <c r="C139" s="23"/>
      <c r="D139" s="68"/>
      <c r="E139" s="23"/>
      <c r="F139" s="68"/>
      <c r="G139" s="23"/>
      <c r="H139" s="23"/>
      <c r="I139" s="23"/>
      <c r="J139" s="23"/>
      <c r="K139" s="23"/>
      <c r="L139" s="23"/>
      <c r="M139" s="141"/>
    </row>
    <row r="140" spans="1:13" ht="19.5" customHeight="1">
      <c r="A140" s="140"/>
      <c r="B140" s="121" t="s">
        <v>166</v>
      </c>
      <c r="C140" s="122"/>
      <c r="D140" s="123"/>
      <c r="E140" s="124"/>
      <c r="F140" s="125"/>
      <c r="G140" s="124"/>
      <c r="H140" s="124"/>
      <c r="I140" s="124"/>
      <c r="J140" s="124"/>
      <c r="K140" s="124"/>
      <c r="L140" s="126"/>
      <c r="M140" s="141"/>
    </row>
    <row r="141" spans="1:13" ht="24" customHeight="1">
      <c r="A141" s="140"/>
      <c r="B141" s="127"/>
      <c r="C141" s="519" t="s">
        <v>170</v>
      </c>
      <c r="D141" s="520"/>
      <c r="E141" s="520"/>
      <c r="F141" s="102">
        <f>D16</f>
        <v>0</v>
      </c>
      <c r="G141" s="128" t="s">
        <v>75</v>
      </c>
      <c r="H141" s="103"/>
      <c r="I141" s="103"/>
      <c r="J141" s="103"/>
      <c r="K141" s="103"/>
      <c r="L141" s="129"/>
      <c r="M141" s="141"/>
    </row>
    <row r="142" spans="1:13" ht="24">
      <c r="A142" s="140"/>
      <c r="B142" s="127"/>
      <c r="C142" s="521" t="s">
        <v>171</v>
      </c>
      <c r="D142" s="521"/>
      <c r="E142" s="521"/>
      <c r="F142" s="102">
        <f>H16</f>
        <v>0</v>
      </c>
      <c r="G142" s="103"/>
      <c r="H142" s="103"/>
      <c r="I142" s="103"/>
      <c r="J142" s="103"/>
      <c r="K142" s="103"/>
      <c r="L142" s="129"/>
      <c r="M142" s="141"/>
    </row>
    <row r="143" spans="1:13" ht="24">
      <c r="A143" s="140"/>
      <c r="B143" s="127"/>
      <c r="C143" s="522" t="s">
        <v>2</v>
      </c>
      <c r="D143" s="522"/>
      <c r="E143" s="522"/>
      <c r="F143" s="102">
        <f>L16</f>
        <v>0</v>
      </c>
      <c r="G143" s="128" t="s">
        <v>76</v>
      </c>
      <c r="H143" s="103"/>
      <c r="I143" s="103"/>
      <c r="J143" s="103"/>
      <c r="K143" s="103"/>
      <c r="L143" s="129"/>
      <c r="M143" s="141"/>
    </row>
    <row r="144" spans="1:13" ht="24">
      <c r="A144" s="140"/>
      <c r="B144" s="127"/>
      <c r="C144" s="515" t="s">
        <v>3</v>
      </c>
      <c r="D144" s="515"/>
      <c r="E144" s="515"/>
      <c r="F144" s="102">
        <f>D4</f>
        <v>0</v>
      </c>
      <c r="G144" s="128" t="s">
        <v>140</v>
      </c>
      <c r="H144" s="103"/>
      <c r="I144" s="103"/>
      <c r="J144" s="103"/>
      <c r="K144" s="103"/>
      <c r="L144" s="129"/>
      <c r="M144" s="141"/>
    </row>
    <row r="145" spans="1:13" ht="9.75" customHeight="1">
      <c r="A145" s="140"/>
      <c r="B145" s="127"/>
      <c r="C145" s="173"/>
      <c r="D145" s="173"/>
      <c r="E145" s="173"/>
      <c r="F145" s="172"/>
      <c r="G145" s="128"/>
      <c r="H145" s="103"/>
      <c r="I145" s="103"/>
      <c r="J145" s="103"/>
      <c r="K145" s="103"/>
      <c r="L145" s="129"/>
      <c r="M145" s="141"/>
    </row>
    <row r="146" spans="1:13" ht="19.5">
      <c r="A146" s="140"/>
      <c r="B146" s="130" t="s">
        <v>136</v>
      </c>
      <c r="C146" s="128"/>
      <c r="D146" s="67"/>
      <c r="E146" s="103"/>
      <c r="F146" s="103"/>
      <c r="G146" s="103"/>
      <c r="H146" s="103"/>
      <c r="I146" s="103"/>
      <c r="J146" s="103"/>
      <c r="K146" s="103"/>
      <c r="L146" s="129"/>
      <c r="M146" s="141"/>
    </row>
    <row r="147" spans="1:13" ht="21" customHeight="1">
      <c r="A147" s="140"/>
      <c r="B147" s="127"/>
      <c r="C147" s="115">
        <v>50</v>
      </c>
      <c r="D147" s="80" t="s">
        <v>0</v>
      </c>
      <c r="E147" s="117" t="s">
        <v>145</v>
      </c>
      <c r="F147" s="80" t="s">
        <v>5</v>
      </c>
      <c r="G147" s="117" t="s">
        <v>152</v>
      </c>
      <c r="H147" s="80" t="s">
        <v>0</v>
      </c>
      <c r="I147" s="120" t="s">
        <v>139</v>
      </c>
      <c r="J147" s="80" t="s">
        <v>1</v>
      </c>
      <c r="K147" s="59" t="str">
        <f>IFERROR(ROUNDDOWN(C147*F141/F143*F144,0.1),"0")</f>
        <v>0</v>
      </c>
      <c r="L147" s="131" t="s">
        <v>77</v>
      </c>
      <c r="M147" s="141"/>
    </row>
    <row r="148" spans="1:13" ht="24">
      <c r="A148" s="140"/>
      <c r="B148" s="127"/>
      <c r="C148" s="524" t="s">
        <v>167</v>
      </c>
      <c r="D148" s="524"/>
      <c r="E148" s="524"/>
      <c r="F148" s="524"/>
      <c r="G148" s="524"/>
      <c r="H148" s="524"/>
      <c r="I148" s="524"/>
      <c r="J148" s="80" t="s">
        <v>1</v>
      </c>
      <c r="K148" s="59" t="str">
        <f>IF(F141&gt;K147,K147,IF(F141&lt;1,"0",F141))</f>
        <v>0</v>
      </c>
      <c r="L148" s="131" t="s">
        <v>146</v>
      </c>
      <c r="M148" s="141"/>
    </row>
    <row r="149" spans="1:13" ht="22.5" customHeight="1">
      <c r="A149" s="140"/>
      <c r="B149" s="127"/>
      <c r="C149" s="107"/>
      <c r="D149" s="80"/>
      <c r="E149" s="132"/>
      <c r="F149" s="80"/>
      <c r="G149" s="116" t="s">
        <v>143</v>
      </c>
      <c r="H149" s="80" t="s">
        <v>0</v>
      </c>
      <c r="I149" s="117" t="s">
        <v>153</v>
      </c>
      <c r="J149" s="80" t="s">
        <v>1</v>
      </c>
      <c r="K149" s="100">
        <f>7000*K148</f>
        <v>0</v>
      </c>
      <c r="L149" s="131" t="s">
        <v>126</v>
      </c>
      <c r="M149" s="141"/>
    </row>
    <row r="150" spans="1:13" ht="24">
      <c r="A150" s="140"/>
      <c r="B150" s="127"/>
      <c r="C150" s="107"/>
      <c r="D150" s="80"/>
      <c r="E150" s="132"/>
      <c r="F150" s="80"/>
      <c r="G150" s="132"/>
      <c r="H150" s="132"/>
      <c r="I150" s="132"/>
      <c r="J150" s="132"/>
      <c r="K150" s="132"/>
      <c r="L150" s="131"/>
      <c r="M150" s="141"/>
    </row>
    <row r="151" spans="1:13" ht="19.5">
      <c r="A151" s="140"/>
      <c r="B151" s="130" t="s">
        <v>137</v>
      </c>
      <c r="C151" s="107"/>
      <c r="D151" s="80"/>
      <c r="E151" s="132"/>
      <c r="F151" s="80"/>
      <c r="G151" s="132"/>
      <c r="H151" s="132"/>
      <c r="I151" s="132"/>
      <c r="J151" s="132"/>
      <c r="K151" s="132"/>
      <c r="L151" s="131"/>
      <c r="M151" s="141"/>
    </row>
    <row r="152" spans="1:13" ht="20.25" customHeight="1">
      <c r="A152" s="140"/>
      <c r="B152" s="127"/>
      <c r="C152" s="107"/>
      <c r="D152" s="80"/>
      <c r="E152" s="132"/>
      <c r="F152" s="80"/>
      <c r="G152" s="118" t="s">
        <v>151</v>
      </c>
      <c r="H152" s="105" t="s">
        <v>4</v>
      </c>
      <c r="I152" s="118" t="s">
        <v>153</v>
      </c>
      <c r="J152" s="80" t="s">
        <v>73</v>
      </c>
      <c r="K152" s="59">
        <f>K158-K147</f>
        <v>0</v>
      </c>
      <c r="L152" s="131" t="s">
        <v>78</v>
      </c>
      <c r="M152" s="141"/>
    </row>
    <row r="153" spans="1:13" ht="18.75" customHeight="1">
      <c r="A153" s="140"/>
      <c r="B153" s="127"/>
      <c r="C153" s="107"/>
      <c r="D153" s="80"/>
      <c r="E153" s="132"/>
      <c r="F153" s="80"/>
      <c r="G153" s="117" t="s">
        <v>145</v>
      </c>
      <c r="H153" s="80" t="s">
        <v>4</v>
      </c>
      <c r="I153" s="118" t="s">
        <v>153</v>
      </c>
      <c r="J153" s="95" t="s">
        <v>1</v>
      </c>
      <c r="K153" s="59">
        <f>F141-K148</f>
        <v>0</v>
      </c>
      <c r="L153" s="131" t="s">
        <v>79</v>
      </c>
      <c r="M153" s="141"/>
    </row>
    <row r="154" spans="1:13" ht="24">
      <c r="A154" s="140"/>
      <c r="B154" s="127"/>
      <c r="C154" s="524" t="s">
        <v>168</v>
      </c>
      <c r="D154" s="524"/>
      <c r="E154" s="524"/>
      <c r="F154" s="524"/>
      <c r="G154" s="524"/>
      <c r="H154" s="524"/>
      <c r="I154" s="524"/>
      <c r="J154" s="80" t="s">
        <v>1</v>
      </c>
      <c r="K154" s="59" t="str">
        <f>IF(K152&gt;K153,K153,IF(K152&lt;1,"0",K152))</f>
        <v>0</v>
      </c>
      <c r="L154" s="131" t="s">
        <v>147</v>
      </c>
      <c r="M154" s="141"/>
    </row>
    <row r="155" spans="1:13" ht="21.75" customHeight="1">
      <c r="A155" s="140"/>
      <c r="B155" s="127"/>
      <c r="C155" s="107"/>
      <c r="D155" s="80"/>
      <c r="E155" s="132"/>
      <c r="F155" s="80"/>
      <c r="G155" s="116" t="s">
        <v>142</v>
      </c>
      <c r="H155" s="80" t="s">
        <v>0</v>
      </c>
      <c r="I155" s="117" t="s">
        <v>154</v>
      </c>
      <c r="J155" s="80" t="s">
        <v>1</v>
      </c>
      <c r="K155" s="100">
        <f>5000*K154</f>
        <v>0</v>
      </c>
      <c r="L155" s="131" t="s">
        <v>127</v>
      </c>
      <c r="M155" s="141"/>
    </row>
    <row r="156" spans="1:13" ht="12.75" customHeight="1">
      <c r="A156" s="140"/>
      <c r="B156" s="127"/>
      <c r="C156" s="107"/>
      <c r="D156" s="80"/>
      <c r="E156" s="132"/>
      <c r="F156" s="80"/>
      <c r="G156" s="132"/>
      <c r="H156" s="132"/>
      <c r="I156" s="132"/>
      <c r="J156" s="132"/>
      <c r="K156" s="132"/>
      <c r="L156" s="131"/>
      <c r="M156" s="141"/>
    </row>
    <row r="157" spans="1:13" ht="19.5">
      <c r="A157" s="140"/>
      <c r="B157" s="130" t="s">
        <v>138</v>
      </c>
      <c r="C157" s="107"/>
      <c r="D157" s="80"/>
      <c r="E157" s="132"/>
      <c r="F157" s="80"/>
      <c r="G157" s="132"/>
      <c r="H157" s="132"/>
      <c r="I157" s="132"/>
      <c r="J157" s="132"/>
      <c r="K157" s="132"/>
      <c r="L157" s="131"/>
      <c r="M157" s="141"/>
    </row>
    <row r="158" spans="1:13" ht="19.5" customHeight="1">
      <c r="A158" s="140"/>
      <c r="B158" s="127"/>
      <c r="C158" s="115">
        <v>100</v>
      </c>
      <c r="D158" s="80" t="s">
        <v>0</v>
      </c>
      <c r="E158" s="117" t="s">
        <v>145</v>
      </c>
      <c r="F158" s="80" t="s">
        <v>5</v>
      </c>
      <c r="G158" s="117" t="s">
        <v>152</v>
      </c>
      <c r="H158" s="80" t="s">
        <v>0</v>
      </c>
      <c r="I158" s="120" t="s">
        <v>139</v>
      </c>
      <c r="J158" s="80" t="s">
        <v>1</v>
      </c>
      <c r="K158" s="59" t="str">
        <f>IFERROR(ROUNDDOWN(C158*F141/F143*F144,0.1),"0")</f>
        <v>0</v>
      </c>
      <c r="L158" s="131" t="s">
        <v>141</v>
      </c>
      <c r="M158" s="141"/>
    </row>
    <row r="159" spans="1:13" ht="19.5" customHeight="1">
      <c r="A159" s="140"/>
      <c r="B159" s="127"/>
      <c r="C159" s="107"/>
      <c r="D159" s="80"/>
      <c r="E159" s="132"/>
      <c r="F159" s="80"/>
      <c r="G159" s="118" t="s">
        <v>145</v>
      </c>
      <c r="H159" s="80" t="s">
        <v>4</v>
      </c>
      <c r="I159" s="118" t="s">
        <v>151</v>
      </c>
      <c r="J159" s="95" t="s">
        <v>1</v>
      </c>
      <c r="K159" s="59">
        <f>F141-K158</f>
        <v>0</v>
      </c>
      <c r="L159" s="131" t="s">
        <v>148</v>
      </c>
      <c r="M159" s="141"/>
    </row>
    <row r="160" spans="1:13" ht="20.25" customHeight="1">
      <c r="A160" s="140"/>
      <c r="B160" s="127"/>
      <c r="C160" s="107"/>
      <c r="D160" s="80"/>
      <c r="E160" s="132"/>
      <c r="F160" s="80"/>
      <c r="G160" s="118" t="s">
        <v>145</v>
      </c>
      <c r="H160" s="80" t="s">
        <v>4</v>
      </c>
      <c r="I160" s="118" t="s">
        <v>155</v>
      </c>
      <c r="J160" s="80" t="s">
        <v>1</v>
      </c>
      <c r="K160" s="59">
        <f>F141-(K148+K154)</f>
        <v>0</v>
      </c>
      <c r="L160" s="131" t="s">
        <v>149</v>
      </c>
      <c r="M160" s="141"/>
    </row>
    <row r="161" spans="1:13" ht="21.75" customHeight="1">
      <c r="A161" s="140"/>
      <c r="B161" s="127"/>
      <c r="C161" s="524" t="s">
        <v>169</v>
      </c>
      <c r="D161" s="524"/>
      <c r="E161" s="524"/>
      <c r="F161" s="524"/>
      <c r="G161" s="524"/>
      <c r="H161" s="524"/>
      <c r="I161" s="524"/>
      <c r="J161" s="80" t="s">
        <v>1</v>
      </c>
      <c r="K161" s="59" t="str">
        <f>IF(K159&gt;K160,K160,IF(K159&lt;1,"0",K159))</f>
        <v>0</v>
      </c>
      <c r="L161" s="131" t="s">
        <v>150</v>
      </c>
      <c r="M161" s="141"/>
    </row>
    <row r="162" spans="1:13" ht="21.75" customHeight="1">
      <c r="A162" s="140"/>
      <c r="B162" s="127"/>
      <c r="C162" s="108"/>
      <c r="D162" s="108"/>
      <c r="E162" s="108"/>
      <c r="F162" s="108"/>
      <c r="G162" s="119" t="s">
        <v>144</v>
      </c>
      <c r="H162" s="104" t="s">
        <v>0</v>
      </c>
      <c r="I162" s="117" t="s">
        <v>156</v>
      </c>
      <c r="J162" s="104" t="s">
        <v>1</v>
      </c>
      <c r="K162" s="106">
        <f>3000*K161</f>
        <v>0</v>
      </c>
      <c r="L162" s="131" t="s">
        <v>128</v>
      </c>
      <c r="M162" s="141"/>
    </row>
    <row r="163" spans="1:13" ht="8.25" customHeight="1">
      <c r="A163" s="140"/>
      <c r="B163" s="127"/>
      <c r="C163" s="108"/>
      <c r="D163" s="108"/>
      <c r="E163" s="108"/>
      <c r="F163" s="108"/>
      <c r="G163" s="108"/>
      <c r="H163" s="108"/>
      <c r="I163" s="108"/>
      <c r="J163" s="132"/>
      <c r="K163" s="133"/>
      <c r="L163" s="131"/>
      <c r="M163" s="141"/>
    </row>
    <row r="164" spans="1:13" ht="19.5">
      <c r="A164" s="140"/>
      <c r="B164" s="130" t="s">
        <v>135</v>
      </c>
      <c r="C164" s="108"/>
      <c r="D164" s="108"/>
      <c r="E164" s="108"/>
      <c r="F164" s="108"/>
      <c r="G164" s="108"/>
      <c r="H164" s="108"/>
      <c r="I164" s="108"/>
      <c r="J164" s="132"/>
      <c r="K164" s="134"/>
      <c r="L164" s="131"/>
      <c r="M164" s="141"/>
    </row>
    <row r="165" spans="1:13" ht="24" customHeight="1">
      <c r="A165" s="140"/>
      <c r="B165" s="97"/>
      <c r="C165" s="525" t="s">
        <v>132</v>
      </c>
      <c r="D165" s="525"/>
      <c r="E165" s="525"/>
      <c r="F165" s="525"/>
      <c r="G165" s="525"/>
      <c r="H165" s="525"/>
      <c r="I165" s="108" t="s">
        <v>1</v>
      </c>
      <c r="J165" s="110">
        <f>K149+K155+K162</f>
        <v>0</v>
      </c>
      <c r="K165" s="109" t="s">
        <v>158</v>
      </c>
      <c r="L165" s="99"/>
      <c r="M165" s="141"/>
    </row>
    <row r="166" spans="1:13" ht="14.25" customHeight="1">
      <c r="A166" s="140"/>
      <c r="B166" s="64"/>
      <c r="C166" s="23"/>
      <c r="D166" s="68"/>
      <c r="E166" s="23"/>
      <c r="F166" s="68"/>
      <c r="G166" s="65"/>
      <c r="H166" s="23"/>
      <c r="I166" s="23"/>
      <c r="J166" s="23"/>
      <c r="K166" s="23"/>
      <c r="L166" s="66"/>
      <c r="M166" s="141"/>
    </row>
    <row r="167" spans="1:13" ht="19.5">
      <c r="A167" s="140"/>
      <c r="B167" s="111" t="s">
        <v>133</v>
      </c>
      <c r="C167" s="23"/>
      <c r="D167" s="68"/>
      <c r="E167" s="23"/>
      <c r="F167" s="68"/>
      <c r="G167" s="65"/>
      <c r="H167" s="23"/>
      <c r="I167" s="23"/>
      <c r="J167" s="23"/>
      <c r="K167" s="23"/>
      <c r="L167" s="66"/>
      <c r="M167" s="141"/>
    </row>
    <row r="168" spans="1:13">
      <c r="A168" s="140"/>
      <c r="B168" s="64"/>
      <c r="C168" s="67" t="s">
        <v>102</v>
      </c>
      <c r="D168" s="68"/>
      <c r="E168" s="68" t="s">
        <v>103</v>
      </c>
      <c r="F168" s="68"/>
      <c r="G168" s="69" t="s">
        <v>109</v>
      </c>
      <c r="H168" s="23"/>
      <c r="I168" s="23"/>
      <c r="J168" s="23"/>
      <c r="K168" s="23"/>
      <c r="L168" s="66"/>
      <c r="M168" s="141"/>
    </row>
    <row r="169" spans="1:13">
      <c r="A169" s="140"/>
      <c r="B169" s="71"/>
      <c r="C169" s="57">
        <f t="shared" ref="C169:C174" si="17">E28</f>
        <v>0</v>
      </c>
      <c r="D169" s="68" t="s">
        <v>0</v>
      </c>
      <c r="E169" s="167">
        <f t="shared" ref="E169:E174" si="18">F28</f>
        <v>0</v>
      </c>
      <c r="F169" s="68" t="s">
        <v>73</v>
      </c>
      <c r="G169" s="56">
        <f>C169*E169</f>
        <v>0</v>
      </c>
      <c r="H169" s="23"/>
      <c r="I169" s="23"/>
      <c r="J169" s="23"/>
      <c r="K169" s="23"/>
      <c r="L169" s="66"/>
      <c r="M169" s="141"/>
    </row>
    <row r="170" spans="1:13">
      <c r="A170" s="140"/>
      <c r="B170" s="71"/>
      <c r="C170" s="57">
        <f t="shared" si="17"/>
        <v>0</v>
      </c>
      <c r="D170" s="68" t="s">
        <v>0</v>
      </c>
      <c r="E170" s="167">
        <f t="shared" si="18"/>
        <v>0</v>
      </c>
      <c r="F170" s="68" t="s">
        <v>73</v>
      </c>
      <c r="G170" s="56">
        <f>C170*E170</f>
        <v>0</v>
      </c>
      <c r="H170" s="23"/>
      <c r="I170" s="23"/>
      <c r="J170" s="23"/>
      <c r="K170" s="23"/>
      <c r="L170" s="66"/>
      <c r="M170" s="141"/>
    </row>
    <row r="171" spans="1:13">
      <c r="A171" s="140"/>
      <c r="B171" s="71"/>
      <c r="C171" s="57">
        <f t="shared" si="17"/>
        <v>0</v>
      </c>
      <c r="D171" s="68" t="s">
        <v>0</v>
      </c>
      <c r="E171" s="167">
        <f t="shared" si="18"/>
        <v>0</v>
      </c>
      <c r="F171" s="68" t="s">
        <v>73</v>
      </c>
      <c r="G171" s="56">
        <f>C171*E171</f>
        <v>0</v>
      </c>
      <c r="H171" s="23"/>
      <c r="I171" s="23"/>
      <c r="J171" s="23"/>
      <c r="K171" s="23"/>
      <c r="L171" s="66"/>
      <c r="M171" s="141"/>
    </row>
    <row r="172" spans="1:13">
      <c r="A172" s="140"/>
      <c r="B172" s="71"/>
      <c r="C172" s="57">
        <f t="shared" si="17"/>
        <v>0</v>
      </c>
      <c r="D172" s="68" t="s">
        <v>0</v>
      </c>
      <c r="E172" s="167">
        <f t="shared" si="18"/>
        <v>0</v>
      </c>
      <c r="F172" s="68" t="s">
        <v>73</v>
      </c>
      <c r="G172" s="56">
        <f t="shared" ref="G172:G186" si="19">C172*E172</f>
        <v>0</v>
      </c>
      <c r="H172" s="23"/>
      <c r="I172" s="23"/>
      <c r="J172" s="23"/>
      <c r="K172" s="23"/>
      <c r="L172" s="66"/>
      <c r="M172" s="141"/>
    </row>
    <row r="173" spans="1:13">
      <c r="A173" s="140"/>
      <c r="B173" s="71"/>
      <c r="C173" s="57">
        <f t="shared" si="17"/>
        <v>0</v>
      </c>
      <c r="D173" s="68" t="s">
        <v>0</v>
      </c>
      <c r="E173" s="167">
        <f t="shared" si="18"/>
        <v>0</v>
      </c>
      <c r="F173" s="68" t="s">
        <v>73</v>
      </c>
      <c r="G173" s="56">
        <f t="shared" si="19"/>
        <v>0</v>
      </c>
      <c r="H173" s="23"/>
      <c r="I173" s="23"/>
      <c r="J173" s="23"/>
      <c r="K173" s="23"/>
      <c r="L173" s="66"/>
      <c r="M173" s="141"/>
    </row>
    <row r="174" spans="1:13">
      <c r="A174" s="140"/>
      <c r="B174" s="71"/>
      <c r="C174" s="57">
        <f t="shared" si="17"/>
        <v>0</v>
      </c>
      <c r="D174" s="68" t="s">
        <v>0</v>
      </c>
      <c r="E174" s="167">
        <f t="shared" si="18"/>
        <v>0</v>
      </c>
      <c r="F174" s="68" t="s">
        <v>73</v>
      </c>
      <c r="G174" s="56">
        <f t="shared" si="19"/>
        <v>0</v>
      </c>
      <c r="H174" s="23"/>
      <c r="I174" s="23"/>
      <c r="J174" s="23"/>
      <c r="K174" s="23"/>
      <c r="L174" s="66"/>
      <c r="M174" s="141"/>
    </row>
    <row r="175" spans="1:13">
      <c r="A175" s="140"/>
      <c r="B175" s="71"/>
      <c r="C175" s="57">
        <f t="shared" ref="C175:C180" si="20">E43</f>
        <v>0</v>
      </c>
      <c r="D175" s="68" t="s">
        <v>0</v>
      </c>
      <c r="E175" s="167">
        <f t="shared" ref="E175:E180" si="21">F43</f>
        <v>0</v>
      </c>
      <c r="F175" s="68" t="s">
        <v>73</v>
      </c>
      <c r="G175" s="56">
        <f t="shared" si="19"/>
        <v>0</v>
      </c>
      <c r="H175" s="23"/>
      <c r="I175" s="23"/>
      <c r="J175" s="23"/>
      <c r="K175" s="23"/>
      <c r="L175" s="66"/>
      <c r="M175" s="141"/>
    </row>
    <row r="176" spans="1:13">
      <c r="A176" s="140"/>
      <c r="B176" s="71"/>
      <c r="C176" s="57">
        <f t="shared" si="20"/>
        <v>0</v>
      </c>
      <c r="D176" s="68" t="s">
        <v>0</v>
      </c>
      <c r="E176" s="167">
        <f t="shared" si="21"/>
        <v>0</v>
      </c>
      <c r="F176" s="68" t="s">
        <v>73</v>
      </c>
      <c r="G176" s="56">
        <f t="shared" si="19"/>
        <v>0</v>
      </c>
      <c r="H176" s="23"/>
      <c r="I176" s="23"/>
      <c r="J176" s="23"/>
      <c r="K176" s="23"/>
      <c r="L176" s="66"/>
      <c r="M176" s="141"/>
    </row>
    <row r="177" spans="1:13">
      <c r="A177" s="140"/>
      <c r="B177" s="71"/>
      <c r="C177" s="57">
        <f t="shared" si="20"/>
        <v>0</v>
      </c>
      <c r="D177" s="68" t="s">
        <v>0</v>
      </c>
      <c r="E177" s="167">
        <f t="shared" si="21"/>
        <v>0</v>
      </c>
      <c r="F177" s="68" t="s">
        <v>73</v>
      </c>
      <c r="G177" s="56">
        <f t="shared" si="19"/>
        <v>0</v>
      </c>
      <c r="H177" s="23"/>
      <c r="I177" s="23"/>
      <c r="J177" s="23"/>
      <c r="K177" s="23"/>
      <c r="L177" s="66"/>
      <c r="M177" s="141"/>
    </row>
    <row r="178" spans="1:13">
      <c r="A178" s="140"/>
      <c r="B178" s="71"/>
      <c r="C178" s="57">
        <f t="shared" si="20"/>
        <v>0</v>
      </c>
      <c r="D178" s="68" t="s">
        <v>0</v>
      </c>
      <c r="E178" s="167">
        <f t="shared" si="21"/>
        <v>0</v>
      </c>
      <c r="F178" s="68" t="s">
        <v>73</v>
      </c>
      <c r="G178" s="56">
        <f t="shared" si="19"/>
        <v>0</v>
      </c>
      <c r="H178" s="23"/>
      <c r="I178" s="23"/>
      <c r="J178" s="23"/>
      <c r="K178" s="23"/>
      <c r="L178" s="66"/>
      <c r="M178" s="141"/>
    </row>
    <row r="179" spans="1:13">
      <c r="A179" s="140"/>
      <c r="B179" s="71"/>
      <c r="C179" s="57">
        <f t="shared" si="20"/>
        <v>0</v>
      </c>
      <c r="D179" s="68" t="s">
        <v>0</v>
      </c>
      <c r="E179" s="167">
        <f t="shared" si="21"/>
        <v>0</v>
      </c>
      <c r="F179" s="68" t="s">
        <v>73</v>
      </c>
      <c r="G179" s="56">
        <f t="shared" si="19"/>
        <v>0</v>
      </c>
      <c r="H179" s="23"/>
      <c r="I179" s="23"/>
      <c r="J179" s="23"/>
      <c r="K179" s="23"/>
      <c r="L179" s="66"/>
      <c r="M179" s="141"/>
    </row>
    <row r="180" spans="1:13">
      <c r="A180" s="140"/>
      <c r="B180" s="71"/>
      <c r="C180" s="57">
        <f t="shared" si="20"/>
        <v>0</v>
      </c>
      <c r="D180" s="68" t="s">
        <v>0</v>
      </c>
      <c r="E180" s="167">
        <f t="shared" si="21"/>
        <v>0</v>
      </c>
      <c r="F180" s="68" t="s">
        <v>73</v>
      </c>
      <c r="G180" s="56">
        <f t="shared" si="19"/>
        <v>0</v>
      </c>
      <c r="H180" s="23"/>
      <c r="I180" s="23"/>
      <c r="J180" s="77"/>
      <c r="K180" s="23"/>
      <c r="L180" s="66"/>
      <c r="M180" s="141"/>
    </row>
    <row r="181" spans="1:13">
      <c r="A181" s="140"/>
      <c r="B181" s="71"/>
      <c r="C181" s="57">
        <f t="shared" ref="C181:C186" si="22">E58</f>
        <v>0</v>
      </c>
      <c r="D181" s="68" t="s">
        <v>0</v>
      </c>
      <c r="E181" s="167">
        <f>F58</f>
        <v>0</v>
      </c>
      <c r="F181" s="68" t="s">
        <v>73</v>
      </c>
      <c r="G181" s="56">
        <f t="shared" si="19"/>
        <v>0</v>
      </c>
      <c r="H181" s="23"/>
      <c r="I181" s="23"/>
      <c r="J181" s="77"/>
      <c r="K181" s="23"/>
      <c r="L181" s="66"/>
      <c r="M181" s="141"/>
    </row>
    <row r="182" spans="1:13">
      <c r="A182" s="140"/>
      <c r="B182" s="71"/>
      <c r="C182" s="57">
        <f t="shared" si="22"/>
        <v>0</v>
      </c>
      <c r="D182" s="68" t="s">
        <v>0</v>
      </c>
      <c r="E182" s="167">
        <f>F59</f>
        <v>0</v>
      </c>
      <c r="F182" s="68" t="s">
        <v>73</v>
      </c>
      <c r="G182" s="56">
        <f t="shared" si="19"/>
        <v>0</v>
      </c>
      <c r="H182" s="23"/>
      <c r="I182" s="23"/>
      <c r="J182" s="77"/>
      <c r="K182" s="23"/>
      <c r="L182" s="66"/>
      <c r="M182" s="141"/>
    </row>
    <row r="183" spans="1:13">
      <c r="A183" s="140"/>
      <c r="B183" s="71"/>
      <c r="C183" s="57">
        <f t="shared" si="22"/>
        <v>0</v>
      </c>
      <c r="D183" s="68" t="s">
        <v>0</v>
      </c>
      <c r="E183" s="167">
        <f t="shared" ref="E183" si="23">F60</f>
        <v>0</v>
      </c>
      <c r="F183" s="68" t="s">
        <v>73</v>
      </c>
      <c r="G183" s="56">
        <f t="shared" si="19"/>
        <v>0</v>
      </c>
      <c r="H183" s="23"/>
      <c r="I183" s="23"/>
      <c r="J183" s="77"/>
      <c r="K183" s="23"/>
      <c r="L183" s="66"/>
      <c r="M183" s="141"/>
    </row>
    <row r="184" spans="1:13">
      <c r="A184" s="140"/>
      <c r="B184" s="71"/>
      <c r="C184" s="57">
        <f t="shared" si="22"/>
        <v>0</v>
      </c>
      <c r="D184" s="68" t="s">
        <v>0</v>
      </c>
      <c r="E184" s="167">
        <f>F61</f>
        <v>0</v>
      </c>
      <c r="F184" s="68" t="s">
        <v>73</v>
      </c>
      <c r="G184" s="56">
        <f t="shared" si="19"/>
        <v>0</v>
      </c>
      <c r="H184" s="23"/>
      <c r="I184" s="23"/>
      <c r="J184" s="77"/>
      <c r="K184" s="23"/>
      <c r="L184" s="66"/>
      <c r="M184" s="141"/>
    </row>
    <row r="185" spans="1:13">
      <c r="A185" s="140"/>
      <c r="B185" s="71"/>
      <c r="C185" s="57">
        <f t="shared" si="22"/>
        <v>0</v>
      </c>
      <c r="D185" s="68" t="s">
        <v>0</v>
      </c>
      <c r="E185" s="167">
        <f>F61</f>
        <v>0</v>
      </c>
      <c r="F185" s="68" t="s">
        <v>73</v>
      </c>
      <c r="G185" s="56">
        <f t="shared" si="19"/>
        <v>0</v>
      </c>
      <c r="H185" s="23"/>
      <c r="I185" s="23"/>
      <c r="J185" s="77"/>
      <c r="K185" s="23"/>
      <c r="L185" s="66"/>
      <c r="M185" s="141"/>
    </row>
    <row r="186" spans="1:13">
      <c r="A186" s="140"/>
      <c r="B186" s="71"/>
      <c r="C186" s="57">
        <f t="shared" si="22"/>
        <v>0</v>
      </c>
      <c r="D186" s="68" t="s">
        <v>0</v>
      </c>
      <c r="E186" s="167">
        <f>F62</f>
        <v>0</v>
      </c>
      <c r="F186" s="68" t="s">
        <v>73</v>
      </c>
      <c r="G186" s="56">
        <f t="shared" si="19"/>
        <v>0</v>
      </c>
      <c r="H186" s="23"/>
      <c r="I186" s="23"/>
      <c r="J186" s="77"/>
      <c r="K186" s="23"/>
      <c r="L186" s="66"/>
      <c r="M186" s="141"/>
    </row>
    <row r="187" spans="1:13" ht="19.5">
      <c r="A187" s="140"/>
      <c r="B187" s="71"/>
      <c r="C187" s="23"/>
      <c r="D187" s="68"/>
      <c r="E187" s="23"/>
      <c r="F187" s="68"/>
      <c r="G187" s="65"/>
      <c r="H187" s="23"/>
      <c r="I187" s="67" t="s">
        <v>2</v>
      </c>
      <c r="J187" s="110">
        <f>SUM(G169:G186)</f>
        <v>0</v>
      </c>
      <c r="K187" s="76" t="s">
        <v>122</v>
      </c>
      <c r="L187" s="66"/>
      <c r="M187" s="141"/>
    </row>
    <row r="188" spans="1:13" ht="19.5">
      <c r="A188" s="140"/>
      <c r="B188" s="111" t="s">
        <v>134</v>
      </c>
      <c r="C188" s="23"/>
      <c r="D188" s="68"/>
      <c r="E188" s="23"/>
      <c r="F188" s="68"/>
      <c r="G188" s="65"/>
      <c r="H188" s="23"/>
      <c r="I188" s="23"/>
      <c r="J188" s="23"/>
      <c r="K188" s="23"/>
      <c r="L188" s="66"/>
      <c r="M188" s="141"/>
    </row>
    <row r="189" spans="1:13" ht="19.5">
      <c r="A189" s="140"/>
      <c r="B189" s="517" t="s">
        <v>159</v>
      </c>
      <c r="C189" s="518"/>
      <c r="D189" s="83" t="s">
        <v>74</v>
      </c>
      <c r="E189" s="154">
        <f>IF(J165&lt;J187,J165,J187)</f>
        <v>0</v>
      </c>
      <c r="F189" s="75" t="s">
        <v>81</v>
      </c>
      <c r="G189" s="78"/>
      <c r="H189" s="73"/>
      <c r="I189" s="73"/>
      <c r="J189" s="73"/>
      <c r="K189" s="73"/>
      <c r="L189" s="74"/>
      <c r="M189" s="141"/>
    </row>
    <row r="190" spans="1:13" ht="15" customHeight="1" thickBot="1">
      <c r="A190" s="142"/>
      <c r="B190" s="143"/>
      <c r="C190" s="143"/>
      <c r="D190" s="143"/>
      <c r="E190" s="144"/>
      <c r="F190" s="145"/>
      <c r="G190" s="146"/>
      <c r="H190" s="147"/>
      <c r="I190" s="147"/>
      <c r="J190" s="147"/>
      <c r="K190" s="147"/>
      <c r="L190" s="147"/>
      <c r="M190" s="148"/>
    </row>
    <row r="191" spans="1:13" ht="13.5" customHeight="1" thickBot="1">
      <c r="B191" s="136"/>
      <c r="C191" s="136"/>
      <c r="D191" s="96"/>
      <c r="E191" s="136"/>
      <c r="G191" s="2"/>
    </row>
    <row r="192" spans="1:13" ht="25.5">
      <c r="A192" s="152" t="s">
        <v>163</v>
      </c>
      <c r="B192" s="137"/>
      <c r="C192" s="137"/>
      <c r="D192" s="149"/>
      <c r="E192" s="138"/>
      <c r="F192" s="138"/>
      <c r="G192" s="150"/>
      <c r="H192" s="138"/>
      <c r="I192" s="138"/>
      <c r="J192" s="138"/>
      <c r="K192" s="138"/>
      <c r="L192" s="138"/>
      <c r="M192" s="139"/>
    </row>
    <row r="193" spans="1:13" ht="19.5">
      <c r="A193" s="140"/>
      <c r="B193" s="76" t="s">
        <v>98</v>
      </c>
      <c r="C193" s="23"/>
      <c r="D193" s="68"/>
      <c r="E193" s="23"/>
      <c r="F193" s="23"/>
      <c r="G193" s="65"/>
      <c r="H193" s="23"/>
      <c r="I193" s="23"/>
      <c r="J193" s="23"/>
      <c r="K193" s="23"/>
      <c r="L193" s="23"/>
      <c r="M193" s="141"/>
    </row>
    <row r="194" spans="1:13">
      <c r="A194" s="140"/>
      <c r="B194" s="23"/>
      <c r="C194" s="68" t="s">
        <v>105</v>
      </c>
      <c r="D194" s="68"/>
      <c r="E194" s="68" t="s">
        <v>106</v>
      </c>
      <c r="F194" s="23"/>
      <c r="G194" s="81" t="s">
        <v>109</v>
      </c>
      <c r="H194" s="23"/>
      <c r="I194" s="23"/>
      <c r="J194" s="23"/>
      <c r="K194" s="23"/>
      <c r="L194" s="23"/>
      <c r="M194" s="141"/>
    </row>
    <row r="195" spans="1:13">
      <c r="A195" s="140"/>
      <c r="B195" s="23"/>
      <c r="C195" s="58">
        <v>3500</v>
      </c>
      <c r="D195" s="68" t="s">
        <v>0</v>
      </c>
      <c r="E195" s="57">
        <f>H9</f>
        <v>0</v>
      </c>
      <c r="F195" s="67" t="s">
        <v>1</v>
      </c>
      <c r="G195" s="94">
        <f>C195*E195</f>
        <v>0</v>
      </c>
      <c r="H195" s="23"/>
      <c r="I195" s="23"/>
      <c r="J195" s="23"/>
      <c r="K195" s="23"/>
      <c r="L195" s="23"/>
      <c r="M195" s="141"/>
    </row>
    <row r="196" spans="1:13">
      <c r="A196" s="140"/>
      <c r="B196" s="23"/>
      <c r="C196" s="158">
        <v>3000</v>
      </c>
      <c r="D196" s="68" t="s">
        <v>0</v>
      </c>
      <c r="E196" s="57">
        <f>H10</f>
        <v>0</v>
      </c>
      <c r="F196" s="67" t="s">
        <v>1</v>
      </c>
      <c r="G196" s="94">
        <f>C196*E196</f>
        <v>0</v>
      </c>
      <c r="H196" s="23"/>
      <c r="I196" s="23"/>
      <c r="J196" s="23"/>
      <c r="K196" s="23"/>
      <c r="L196" s="23"/>
      <c r="M196" s="141"/>
    </row>
    <row r="197" spans="1:13">
      <c r="A197" s="140"/>
      <c r="B197" s="23"/>
      <c r="C197" s="59">
        <v>1500</v>
      </c>
      <c r="D197" s="68" t="s">
        <v>0</v>
      </c>
      <c r="E197" s="59">
        <f>SUM(H11:H13)</f>
        <v>0</v>
      </c>
      <c r="F197" s="68" t="s">
        <v>1</v>
      </c>
      <c r="G197" s="166">
        <f>C197*E197</f>
        <v>0</v>
      </c>
      <c r="H197" s="23"/>
      <c r="I197" s="23"/>
      <c r="J197" s="23"/>
      <c r="K197" s="23"/>
      <c r="L197" s="23"/>
      <c r="M197" s="141"/>
    </row>
    <row r="198" spans="1:13" ht="19.5">
      <c r="A198" s="140"/>
      <c r="B198" s="23"/>
      <c r="C198" s="23"/>
      <c r="D198" s="68"/>
      <c r="E198" s="65"/>
      <c r="F198" s="68"/>
      <c r="G198" s="65"/>
      <c r="H198" s="23"/>
      <c r="I198" s="67" t="s">
        <v>2</v>
      </c>
      <c r="J198" s="110">
        <f>SUM(G195:G197)</f>
        <v>0</v>
      </c>
      <c r="K198" s="76" t="s">
        <v>123</v>
      </c>
      <c r="L198" s="23"/>
      <c r="M198" s="141"/>
    </row>
    <row r="199" spans="1:13">
      <c r="A199" s="140"/>
      <c r="B199" s="23"/>
      <c r="C199" s="23"/>
      <c r="D199" s="68"/>
      <c r="E199" s="65"/>
      <c r="F199" s="68"/>
      <c r="G199" s="65"/>
      <c r="H199" s="23"/>
      <c r="I199" s="23"/>
      <c r="J199" s="23"/>
      <c r="K199" s="23"/>
      <c r="L199" s="23"/>
      <c r="M199" s="141"/>
    </row>
    <row r="200" spans="1:13" ht="19.5">
      <c r="A200" s="140"/>
      <c r="B200" s="76" t="s">
        <v>99</v>
      </c>
      <c r="C200" s="23"/>
      <c r="D200" s="68"/>
      <c r="E200" s="65"/>
      <c r="F200" s="68"/>
      <c r="G200" s="65"/>
      <c r="H200" s="23"/>
      <c r="I200" s="23"/>
      <c r="J200" s="23"/>
      <c r="K200" s="23"/>
      <c r="L200" s="23"/>
      <c r="M200" s="141"/>
    </row>
    <row r="201" spans="1:13">
      <c r="A201" s="140"/>
      <c r="B201" s="23"/>
      <c r="C201" s="67" t="s">
        <v>107</v>
      </c>
      <c r="D201" s="68"/>
      <c r="E201" s="80" t="s">
        <v>108</v>
      </c>
      <c r="F201" s="68"/>
      <c r="G201" s="80" t="s">
        <v>109</v>
      </c>
      <c r="H201" s="23"/>
      <c r="I201" s="23"/>
      <c r="J201" s="23"/>
      <c r="K201" s="23"/>
      <c r="L201" s="23"/>
      <c r="M201" s="141"/>
    </row>
    <row r="202" spans="1:13">
      <c r="A202" s="140"/>
      <c r="B202" s="23"/>
      <c r="C202" s="102">
        <f t="shared" ref="C202:C208" si="24">E70</f>
        <v>0</v>
      </c>
      <c r="D202" s="68" t="s">
        <v>0</v>
      </c>
      <c r="E202" s="59">
        <f t="shared" ref="E202:E208" si="25">F70</f>
        <v>0</v>
      </c>
      <c r="F202" s="68" t="s">
        <v>1</v>
      </c>
      <c r="G202" s="56">
        <f>C202*E202</f>
        <v>0</v>
      </c>
      <c r="H202" s="23"/>
      <c r="I202" s="23"/>
      <c r="J202" s="23"/>
      <c r="K202" s="23"/>
      <c r="L202" s="23"/>
      <c r="M202" s="141"/>
    </row>
    <row r="203" spans="1:13">
      <c r="A203" s="140"/>
      <c r="B203" s="23"/>
      <c r="C203" s="102">
        <f t="shared" si="24"/>
        <v>0</v>
      </c>
      <c r="D203" s="68" t="s">
        <v>0</v>
      </c>
      <c r="E203" s="59">
        <f t="shared" si="25"/>
        <v>0</v>
      </c>
      <c r="F203" s="68" t="s">
        <v>1</v>
      </c>
      <c r="G203" s="56">
        <f t="shared" ref="G203:G232" si="26">C203*E203</f>
        <v>0</v>
      </c>
      <c r="H203" s="23"/>
      <c r="I203" s="23"/>
      <c r="J203" s="23"/>
      <c r="K203" s="23"/>
      <c r="L203" s="23"/>
      <c r="M203" s="141"/>
    </row>
    <row r="204" spans="1:13">
      <c r="A204" s="140"/>
      <c r="B204" s="23"/>
      <c r="C204" s="102">
        <f t="shared" si="24"/>
        <v>0</v>
      </c>
      <c r="D204" s="68" t="s">
        <v>0</v>
      </c>
      <c r="E204" s="59">
        <f t="shared" si="25"/>
        <v>0</v>
      </c>
      <c r="F204" s="68" t="s">
        <v>1</v>
      </c>
      <c r="G204" s="56">
        <f t="shared" si="26"/>
        <v>0</v>
      </c>
      <c r="H204" s="23"/>
      <c r="I204" s="23"/>
      <c r="J204" s="23"/>
      <c r="K204" s="23"/>
      <c r="L204" s="23"/>
      <c r="M204" s="141"/>
    </row>
    <row r="205" spans="1:13">
      <c r="A205" s="140"/>
      <c r="B205" s="23"/>
      <c r="C205" s="102">
        <f t="shared" si="24"/>
        <v>0</v>
      </c>
      <c r="D205" s="68" t="s">
        <v>0</v>
      </c>
      <c r="E205" s="59">
        <f t="shared" si="25"/>
        <v>0</v>
      </c>
      <c r="F205" s="68" t="s">
        <v>1</v>
      </c>
      <c r="G205" s="56">
        <f t="shared" si="26"/>
        <v>0</v>
      </c>
      <c r="H205" s="23"/>
      <c r="I205" s="23"/>
      <c r="J205" s="23"/>
      <c r="K205" s="23"/>
      <c r="L205" s="23"/>
      <c r="M205" s="141"/>
    </row>
    <row r="206" spans="1:13">
      <c r="A206" s="140"/>
      <c r="B206" s="23"/>
      <c r="C206" s="102">
        <f t="shared" si="24"/>
        <v>0</v>
      </c>
      <c r="D206" s="68" t="s">
        <v>0</v>
      </c>
      <c r="E206" s="59">
        <f t="shared" si="25"/>
        <v>0</v>
      </c>
      <c r="F206" s="68" t="s">
        <v>1</v>
      </c>
      <c r="G206" s="56">
        <f t="shared" si="26"/>
        <v>0</v>
      </c>
      <c r="H206" s="23"/>
      <c r="I206" s="23"/>
      <c r="J206" s="23"/>
      <c r="K206" s="23"/>
      <c r="L206" s="23"/>
      <c r="M206" s="141"/>
    </row>
    <row r="207" spans="1:13">
      <c r="A207" s="140"/>
      <c r="B207" s="23"/>
      <c r="C207" s="102">
        <f t="shared" si="24"/>
        <v>0</v>
      </c>
      <c r="D207" s="68" t="s">
        <v>0</v>
      </c>
      <c r="E207" s="59">
        <f t="shared" si="25"/>
        <v>0</v>
      </c>
      <c r="F207" s="68" t="s">
        <v>1</v>
      </c>
      <c r="G207" s="56">
        <f t="shared" si="26"/>
        <v>0</v>
      </c>
      <c r="H207" s="23"/>
      <c r="I207" s="23"/>
      <c r="J207" s="23"/>
      <c r="K207" s="23"/>
      <c r="L207" s="23"/>
      <c r="M207" s="141"/>
    </row>
    <row r="208" spans="1:13">
      <c r="A208" s="140"/>
      <c r="B208" s="23"/>
      <c r="C208" s="102">
        <f t="shared" si="24"/>
        <v>0</v>
      </c>
      <c r="D208" s="68" t="s">
        <v>0</v>
      </c>
      <c r="E208" s="59">
        <f t="shared" si="25"/>
        <v>0</v>
      </c>
      <c r="F208" s="68" t="s">
        <v>1</v>
      </c>
      <c r="G208" s="56">
        <f t="shared" si="26"/>
        <v>0</v>
      </c>
      <c r="H208" s="23"/>
      <c r="I208" s="23"/>
      <c r="J208" s="23"/>
      <c r="K208" s="23"/>
      <c r="L208" s="23"/>
      <c r="M208" s="141"/>
    </row>
    <row r="209" spans="1:13">
      <c r="A209" s="140"/>
      <c r="B209" s="23"/>
      <c r="C209" s="102">
        <f t="shared" ref="C209:C214" si="27">E78</f>
        <v>0</v>
      </c>
      <c r="D209" s="68" t="s">
        <v>0</v>
      </c>
      <c r="E209" s="59">
        <f t="shared" ref="E209:E214" si="28">F78</f>
        <v>0</v>
      </c>
      <c r="F209" s="68" t="s">
        <v>1</v>
      </c>
      <c r="G209" s="56">
        <f t="shared" si="26"/>
        <v>0</v>
      </c>
      <c r="H209" s="23"/>
      <c r="I209" s="23"/>
      <c r="J209" s="23"/>
      <c r="K209" s="23"/>
      <c r="L209" s="23"/>
      <c r="M209" s="141"/>
    </row>
    <row r="210" spans="1:13">
      <c r="A210" s="140"/>
      <c r="B210" s="23"/>
      <c r="C210" s="102">
        <f t="shared" si="27"/>
        <v>0</v>
      </c>
      <c r="D210" s="68" t="s">
        <v>0</v>
      </c>
      <c r="E210" s="59">
        <f t="shared" si="28"/>
        <v>0</v>
      </c>
      <c r="F210" s="68" t="s">
        <v>1</v>
      </c>
      <c r="G210" s="56">
        <f t="shared" si="26"/>
        <v>0</v>
      </c>
      <c r="H210" s="23"/>
      <c r="I210" s="23"/>
      <c r="J210" s="23"/>
      <c r="K210" s="23"/>
      <c r="L210" s="23"/>
      <c r="M210" s="141"/>
    </row>
    <row r="211" spans="1:13">
      <c r="A211" s="140"/>
      <c r="B211" s="23"/>
      <c r="C211" s="102">
        <f t="shared" si="27"/>
        <v>0</v>
      </c>
      <c r="D211" s="68" t="s">
        <v>0</v>
      </c>
      <c r="E211" s="59">
        <f t="shared" si="28"/>
        <v>0</v>
      </c>
      <c r="F211" s="68" t="s">
        <v>1</v>
      </c>
      <c r="G211" s="56">
        <f t="shared" si="26"/>
        <v>0</v>
      </c>
      <c r="H211" s="23"/>
      <c r="I211" s="23"/>
      <c r="J211" s="23"/>
      <c r="K211" s="23"/>
      <c r="L211" s="23"/>
      <c r="M211" s="141"/>
    </row>
    <row r="212" spans="1:13">
      <c r="A212" s="140"/>
      <c r="B212" s="23"/>
      <c r="C212" s="102">
        <f t="shared" si="27"/>
        <v>0</v>
      </c>
      <c r="D212" s="68" t="s">
        <v>0</v>
      </c>
      <c r="E212" s="59">
        <f t="shared" si="28"/>
        <v>0</v>
      </c>
      <c r="F212" s="68" t="s">
        <v>1</v>
      </c>
      <c r="G212" s="56">
        <f t="shared" si="26"/>
        <v>0</v>
      </c>
      <c r="H212" s="23"/>
      <c r="I212" s="23"/>
      <c r="J212" s="23"/>
      <c r="K212" s="23"/>
      <c r="L212" s="23"/>
      <c r="M212" s="141"/>
    </row>
    <row r="213" spans="1:13">
      <c r="A213" s="140"/>
      <c r="B213" s="23"/>
      <c r="C213" s="102">
        <f t="shared" si="27"/>
        <v>0</v>
      </c>
      <c r="D213" s="68" t="s">
        <v>0</v>
      </c>
      <c r="E213" s="59">
        <f t="shared" si="28"/>
        <v>0</v>
      </c>
      <c r="F213" s="68" t="s">
        <v>1</v>
      </c>
      <c r="G213" s="56">
        <f t="shared" si="26"/>
        <v>0</v>
      </c>
      <c r="H213" s="23"/>
      <c r="I213" s="23"/>
      <c r="J213" s="23"/>
      <c r="K213" s="23"/>
      <c r="L213" s="23"/>
      <c r="M213" s="141"/>
    </row>
    <row r="214" spans="1:13">
      <c r="A214" s="140"/>
      <c r="B214" s="23"/>
      <c r="C214" s="102">
        <f t="shared" si="27"/>
        <v>0</v>
      </c>
      <c r="D214" s="68" t="s">
        <v>0</v>
      </c>
      <c r="E214" s="59">
        <f t="shared" si="28"/>
        <v>0</v>
      </c>
      <c r="F214" s="68" t="s">
        <v>1</v>
      </c>
      <c r="G214" s="56">
        <f t="shared" si="26"/>
        <v>0</v>
      </c>
      <c r="H214" s="23"/>
      <c r="I214" s="23"/>
      <c r="J214" s="23"/>
      <c r="K214" s="23"/>
      <c r="L214" s="23"/>
      <c r="M214" s="141"/>
    </row>
    <row r="215" spans="1:13">
      <c r="A215" s="140"/>
      <c r="B215" s="23"/>
      <c r="C215" s="102">
        <f t="shared" ref="C215:C220" si="29">E85</f>
        <v>0</v>
      </c>
      <c r="D215" s="68" t="s">
        <v>0</v>
      </c>
      <c r="E215" s="59">
        <f t="shared" ref="E215:E220" si="30">F85</f>
        <v>0</v>
      </c>
      <c r="F215" s="68" t="s">
        <v>1</v>
      </c>
      <c r="G215" s="56">
        <f t="shared" si="26"/>
        <v>0</v>
      </c>
      <c r="H215" s="23"/>
      <c r="I215" s="23"/>
      <c r="J215" s="23"/>
      <c r="K215" s="23"/>
      <c r="L215" s="23"/>
      <c r="M215" s="141"/>
    </row>
    <row r="216" spans="1:13">
      <c r="A216" s="140"/>
      <c r="B216" s="23"/>
      <c r="C216" s="102">
        <f t="shared" si="29"/>
        <v>0</v>
      </c>
      <c r="D216" s="68" t="s">
        <v>0</v>
      </c>
      <c r="E216" s="59">
        <f t="shared" si="30"/>
        <v>0</v>
      </c>
      <c r="F216" s="68" t="s">
        <v>1</v>
      </c>
      <c r="G216" s="56">
        <f t="shared" si="26"/>
        <v>0</v>
      </c>
      <c r="H216" s="23"/>
      <c r="I216" s="23"/>
      <c r="J216" s="23"/>
      <c r="K216" s="23"/>
      <c r="L216" s="23"/>
      <c r="M216" s="141"/>
    </row>
    <row r="217" spans="1:13">
      <c r="A217" s="140"/>
      <c r="B217" s="23"/>
      <c r="C217" s="102">
        <f t="shared" si="29"/>
        <v>0</v>
      </c>
      <c r="D217" s="68" t="s">
        <v>0</v>
      </c>
      <c r="E217" s="59">
        <f t="shared" si="30"/>
        <v>0</v>
      </c>
      <c r="F217" s="68" t="s">
        <v>1</v>
      </c>
      <c r="G217" s="56">
        <f t="shared" si="26"/>
        <v>0</v>
      </c>
      <c r="H217" s="23"/>
      <c r="I217" s="23"/>
      <c r="J217" s="23"/>
      <c r="K217" s="23"/>
      <c r="L217" s="23"/>
      <c r="M217" s="141"/>
    </row>
    <row r="218" spans="1:13">
      <c r="A218" s="140"/>
      <c r="B218" s="23"/>
      <c r="C218" s="102">
        <f t="shared" si="29"/>
        <v>0</v>
      </c>
      <c r="D218" s="68" t="s">
        <v>0</v>
      </c>
      <c r="E218" s="59">
        <f t="shared" si="30"/>
        <v>0</v>
      </c>
      <c r="F218" s="68" t="s">
        <v>1</v>
      </c>
      <c r="G218" s="56">
        <f t="shared" si="26"/>
        <v>0</v>
      </c>
      <c r="H218" s="23"/>
      <c r="I218" s="23"/>
      <c r="J218" s="23"/>
      <c r="K218" s="23"/>
      <c r="L218" s="23"/>
      <c r="M218" s="141"/>
    </row>
    <row r="219" spans="1:13">
      <c r="A219" s="140"/>
      <c r="B219" s="23"/>
      <c r="C219" s="102">
        <f t="shared" si="29"/>
        <v>0</v>
      </c>
      <c r="D219" s="68" t="s">
        <v>0</v>
      </c>
      <c r="E219" s="59">
        <f t="shared" si="30"/>
        <v>0</v>
      </c>
      <c r="F219" s="68" t="s">
        <v>1</v>
      </c>
      <c r="G219" s="56">
        <f t="shared" si="26"/>
        <v>0</v>
      </c>
      <c r="H219" s="23"/>
      <c r="I219" s="23"/>
      <c r="J219" s="23"/>
      <c r="K219" s="23"/>
      <c r="L219" s="23"/>
      <c r="M219" s="141"/>
    </row>
    <row r="220" spans="1:13">
      <c r="A220" s="140"/>
      <c r="B220" s="23"/>
      <c r="C220" s="102">
        <f t="shared" si="29"/>
        <v>0</v>
      </c>
      <c r="D220" s="68" t="s">
        <v>0</v>
      </c>
      <c r="E220" s="59">
        <f t="shared" si="30"/>
        <v>0</v>
      </c>
      <c r="F220" s="68" t="s">
        <v>1</v>
      </c>
      <c r="G220" s="56">
        <f t="shared" si="26"/>
        <v>0</v>
      </c>
      <c r="H220" s="23"/>
      <c r="I220" s="23"/>
      <c r="J220" s="23"/>
      <c r="K220" s="23"/>
      <c r="L220" s="23"/>
      <c r="M220" s="141"/>
    </row>
    <row r="221" spans="1:13">
      <c r="A221" s="140"/>
      <c r="B221" s="23"/>
      <c r="C221" s="102">
        <f>E92</f>
        <v>0</v>
      </c>
      <c r="D221" s="68" t="s">
        <v>0</v>
      </c>
      <c r="E221" s="59">
        <f t="shared" ref="E221:E226" si="31">F92</f>
        <v>0</v>
      </c>
      <c r="F221" s="68" t="s">
        <v>1</v>
      </c>
      <c r="G221" s="56">
        <f t="shared" si="26"/>
        <v>0</v>
      </c>
      <c r="H221" s="23"/>
      <c r="I221" s="23"/>
      <c r="J221" s="23"/>
      <c r="K221" s="23"/>
      <c r="L221" s="23"/>
      <c r="M221" s="141"/>
    </row>
    <row r="222" spans="1:13">
      <c r="A222" s="140"/>
      <c r="B222" s="23"/>
      <c r="C222" s="102">
        <f>E93</f>
        <v>0</v>
      </c>
      <c r="D222" s="68" t="s">
        <v>0</v>
      </c>
      <c r="E222" s="59">
        <f t="shared" si="31"/>
        <v>0</v>
      </c>
      <c r="F222" s="68" t="s">
        <v>1</v>
      </c>
      <c r="G222" s="56">
        <f t="shared" si="26"/>
        <v>0</v>
      </c>
      <c r="H222" s="23"/>
      <c r="I222" s="23"/>
      <c r="J222" s="23"/>
      <c r="K222" s="23"/>
      <c r="L222" s="23"/>
      <c r="M222" s="141"/>
    </row>
    <row r="223" spans="1:13">
      <c r="A223" s="140"/>
      <c r="B223" s="23"/>
      <c r="C223" s="102">
        <f t="shared" ref="C223:C226" si="32">E94</f>
        <v>0</v>
      </c>
      <c r="D223" s="68" t="s">
        <v>0</v>
      </c>
      <c r="E223" s="59">
        <f t="shared" si="31"/>
        <v>0</v>
      </c>
      <c r="F223" s="68" t="s">
        <v>1</v>
      </c>
      <c r="G223" s="56">
        <f t="shared" si="26"/>
        <v>0</v>
      </c>
      <c r="H223" s="23"/>
      <c r="I223" s="23"/>
      <c r="J223" s="23"/>
      <c r="K223" s="23"/>
      <c r="L223" s="23"/>
      <c r="M223" s="141"/>
    </row>
    <row r="224" spans="1:13">
      <c r="A224" s="140"/>
      <c r="B224" s="23"/>
      <c r="C224" s="102">
        <f t="shared" si="32"/>
        <v>0</v>
      </c>
      <c r="D224" s="68" t="s">
        <v>0</v>
      </c>
      <c r="E224" s="59">
        <f t="shared" si="31"/>
        <v>0</v>
      </c>
      <c r="F224" s="68" t="s">
        <v>1</v>
      </c>
      <c r="G224" s="56">
        <f t="shared" si="26"/>
        <v>0</v>
      </c>
      <c r="H224" s="23"/>
      <c r="I224" s="23"/>
      <c r="J224" s="23"/>
      <c r="K224" s="23"/>
      <c r="L224" s="23"/>
      <c r="M224" s="141"/>
    </row>
    <row r="225" spans="1:13">
      <c r="A225" s="140"/>
      <c r="B225" s="23"/>
      <c r="C225" s="102">
        <f t="shared" si="32"/>
        <v>0</v>
      </c>
      <c r="D225" s="68" t="s">
        <v>0</v>
      </c>
      <c r="E225" s="59">
        <f t="shared" si="31"/>
        <v>0</v>
      </c>
      <c r="F225" s="68" t="s">
        <v>1</v>
      </c>
      <c r="G225" s="56">
        <f t="shared" si="26"/>
        <v>0</v>
      </c>
      <c r="H225" s="23"/>
      <c r="I225" s="23"/>
      <c r="J225" s="23"/>
      <c r="K225" s="23"/>
      <c r="L225" s="23"/>
      <c r="M225" s="141"/>
    </row>
    <row r="226" spans="1:13">
      <c r="A226" s="140"/>
      <c r="B226" s="23"/>
      <c r="C226" s="102">
        <f t="shared" si="32"/>
        <v>0</v>
      </c>
      <c r="D226" s="68" t="s">
        <v>0</v>
      </c>
      <c r="E226" s="59">
        <f t="shared" si="31"/>
        <v>0</v>
      </c>
      <c r="F226" s="68" t="s">
        <v>1</v>
      </c>
      <c r="G226" s="56">
        <f t="shared" si="26"/>
        <v>0</v>
      </c>
      <c r="H226" s="23"/>
      <c r="I226" s="23"/>
      <c r="J226" s="23"/>
      <c r="K226" s="23"/>
      <c r="L226" s="23"/>
      <c r="M226" s="141"/>
    </row>
    <row r="227" spans="1:13">
      <c r="A227" s="140"/>
      <c r="B227" s="23"/>
      <c r="C227" s="102">
        <f>E99</f>
        <v>0</v>
      </c>
      <c r="D227" s="68" t="s">
        <v>0</v>
      </c>
      <c r="E227" s="59">
        <f>F99</f>
        <v>0</v>
      </c>
      <c r="F227" s="68" t="s">
        <v>1</v>
      </c>
      <c r="G227" s="56">
        <f t="shared" si="26"/>
        <v>0</v>
      </c>
      <c r="H227" s="23"/>
      <c r="I227" s="23"/>
      <c r="J227" s="23"/>
      <c r="K227" s="23"/>
      <c r="L227" s="23"/>
      <c r="M227" s="141"/>
    </row>
    <row r="228" spans="1:13">
      <c r="A228" s="140"/>
      <c r="B228" s="23"/>
      <c r="C228" s="102">
        <f>E100</f>
        <v>0</v>
      </c>
      <c r="D228" s="68" t="s">
        <v>0</v>
      </c>
      <c r="E228" s="59">
        <f>F100</f>
        <v>0</v>
      </c>
      <c r="F228" s="68" t="s">
        <v>1</v>
      </c>
      <c r="G228" s="56">
        <f t="shared" si="26"/>
        <v>0</v>
      </c>
      <c r="H228" s="23"/>
      <c r="I228" s="23"/>
      <c r="J228" s="23"/>
      <c r="K228" s="23"/>
      <c r="L228" s="23"/>
      <c r="M228" s="141"/>
    </row>
    <row r="229" spans="1:13">
      <c r="A229" s="140"/>
      <c r="B229" s="23"/>
      <c r="C229" s="102">
        <f t="shared" ref="C229:C232" si="33">E101</f>
        <v>0</v>
      </c>
      <c r="D229" s="68" t="s">
        <v>0</v>
      </c>
      <c r="E229" s="59">
        <f t="shared" ref="E229:E232" si="34">F101</f>
        <v>0</v>
      </c>
      <c r="F229" s="68" t="s">
        <v>1</v>
      </c>
      <c r="G229" s="56">
        <f t="shared" si="26"/>
        <v>0</v>
      </c>
      <c r="H229" s="23"/>
      <c r="I229" s="23"/>
      <c r="J229" s="23"/>
      <c r="K229" s="23"/>
      <c r="L229" s="23"/>
      <c r="M229" s="141"/>
    </row>
    <row r="230" spans="1:13">
      <c r="A230" s="140"/>
      <c r="B230" s="23"/>
      <c r="C230" s="102">
        <f t="shared" si="33"/>
        <v>0</v>
      </c>
      <c r="D230" s="68" t="s">
        <v>0</v>
      </c>
      <c r="E230" s="59">
        <f t="shared" si="34"/>
        <v>0</v>
      </c>
      <c r="F230" s="68" t="s">
        <v>1</v>
      </c>
      <c r="G230" s="56">
        <f t="shared" si="26"/>
        <v>0</v>
      </c>
      <c r="H230" s="23"/>
      <c r="I230" s="23"/>
      <c r="J230" s="23"/>
      <c r="K230" s="23"/>
      <c r="L230" s="23"/>
      <c r="M230" s="141"/>
    </row>
    <row r="231" spans="1:13">
      <c r="A231" s="140"/>
      <c r="B231" s="23"/>
      <c r="C231" s="102">
        <f t="shared" si="33"/>
        <v>0</v>
      </c>
      <c r="D231" s="68" t="s">
        <v>0</v>
      </c>
      <c r="E231" s="59">
        <f t="shared" si="34"/>
        <v>0</v>
      </c>
      <c r="F231" s="68" t="s">
        <v>1</v>
      </c>
      <c r="G231" s="56">
        <f t="shared" si="26"/>
        <v>0</v>
      </c>
      <c r="H231" s="23"/>
      <c r="I231" s="23"/>
      <c r="J231" s="23"/>
      <c r="K231" s="23"/>
      <c r="L231" s="23"/>
      <c r="M231" s="141"/>
    </row>
    <row r="232" spans="1:13">
      <c r="A232" s="140"/>
      <c r="B232" s="23"/>
      <c r="C232" s="102">
        <f t="shared" si="33"/>
        <v>0</v>
      </c>
      <c r="D232" s="68" t="s">
        <v>0</v>
      </c>
      <c r="E232" s="59">
        <f t="shared" si="34"/>
        <v>0</v>
      </c>
      <c r="F232" s="68" t="s">
        <v>1</v>
      </c>
      <c r="G232" s="56">
        <f t="shared" si="26"/>
        <v>0</v>
      </c>
      <c r="H232" s="23"/>
      <c r="I232" s="23"/>
      <c r="J232" s="23"/>
      <c r="K232" s="23"/>
      <c r="L232" s="23"/>
      <c r="M232" s="141"/>
    </row>
    <row r="233" spans="1:13">
      <c r="A233" s="140"/>
      <c r="B233" s="23"/>
      <c r="C233" s="101"/>
      <c r="D233" s="68"/>
      <c r="E233" s="80"/>
      <c r="F233" s="68"/>
      <c r="G233" s="65"/>
      <c r="H233" s="23"/>
      <c r="I233" s="23"/>
      <c r="J233" s="23"/>
      <c r="K233" s="23"/>
      <c r="L233" s="23"/>
      <c r="M233" s="141"/>
    </row>
    <row r="234" spans="1:13" ht="19.5">
      <c r="A234" s="140"/>
      <c r="B234" s="23"/>
      <c r="C234" s="23"/>
      <c r="D234" s="68"/>
      <c r="E234" s="65"/>
      <c r="F234" s="68"/>
      <c r="G234" s="65"/>
      <c r="H234" s="23"/>
      <c r="I234" s="67" t="s">
        <v>2</v>
      </c>
      <c r="J234" s="110">
        <f>SUM(G202:G232)</f>
        <v>0</v>
      </c>
      <c r="K234" s="76" t="s">
        <v>124</v>
      </c>
      <c r="L234" s="23"/>
      <c r="M234" s="141"/>
    </row>
    <row r="235" spans="1:13" ht="19.5">
      <c r="A235" s="140"/>
      <c r="B235" s="76" t="s">
        <v>100</v>
      </c>
      <c r="C235" s="23"/>
      <c r="D235" s="68"/>
      <c r="E235" s="65"/>
      <c r="F235" s="23"/>
      <c r="G235" s="65"/>
      <c r="H235" s="23"/>
      <c r="I235" s="23"/>
      <c r="J235" s="23"/>
      <c r="K235" s="23"/>
      <c r="L235" s="23"/>
      <c r="M235" s="141"/>
    </row>
    <row r="236" spans="1:13" ht="20.25" thickBot="1">
      <c r="A236" s="142"/>
      <c r="B236" s="526" t="s">
        <v>160</v>
      </c>
      <c r="C236" s="527"/>
      <c r="D236" s="151" t="s">
        <v>74</v>
      </c>
      <c r="E236" s="155">
        <f>IF(J198&lt;J234,J198,J234)</f>
        <v>0</v>
      </c>
      <c r="F236" s="145" t="s">
        <v>82</v>
      </c>
      <c r="G236" s="146"/>
      <c r="H236" s="147"/>
      <c r="I236" s="147"/>
      <c r="J236" s="147"/>
      <c r="K236" s="147"/>
      <c r="L236" s="147"/>
      <c r="M236" s="148"/>
    </row>
    <row r="237" spans="1:13" ht="15" customHeight="1">
      <c r="A237" s="138"/>
      <c r="D237" s="1"/>
      <c r="E237" s="2"/>
      <c r="G237" s="2"/>
    </row>
    <row r="238" spans="1:13" ht="20.25" thickBot="1">
      <c r="A238" s="147"/>
      <c r="B238" s="160"/>
      <c r="C238" s="160"/>
      <c r="D238" s="160"/>
      <c r="E238" s="161"/>
      <c r="F238" s="159"/>
      <c r="G238" s="65"/>
      <c r="H238" s="23"/>
      <c r="I238" s="23"/>
      <c r="J238" s="23"/>
      <c r="K238" s="23"/>
      <c r="L238" s="23"/>
      <c r="M238" s="141"/>
    </row>
    <row r="239" spans="1:13" ht="25.5">
      <c r="A239" s="152" t="s">
        <v>164</v>
      </c>
      <c r="B239" s="137"/>
      <c r="C239" s="137"/>
      <c r="D239" s="149"/>
      <c r="E239" s="150"/>
      <c r="F239" s="138"/>
      <c r="G239" s="150"/>
      <c r="H239" s="138"/>
      <c r="I239" s="138"/>
      <c r="J239" s="138"/>
      <c r="K239" s="138"/>
      <c r="L239" s="138"/>
      <c r="M239" s="139"/>
    </row>
    <row r="240" spans="1:13" ht="25.5" customHeight="1">
      <c r="A240" s="162"/>
      <c r="B240" s="163"/>
      <c r="C240" s="528" t="s">
        <v>118</v>
      </c>
      <c r="D240" s="529"/>
      <c r="E240" s="530"/>
      <c r="F240" s="102">
        <f>D14</f>
        <v>0</v>
      </c>
      <c r="G240" s="65"/>
      <c r="H240" s="23"/>
      <c r="I240" s="23"/>
      <c r="J240" s="23"/>
      <c r="K240" s="23"/>
      <c r="L240" s="23"/>
      <c r="M240" s="141"/>
    </row>
    <row r="241" spans="1:13" ht="25.5">
      <c r="A241" s="162"/>
      <c r="B241" s="163"/>
      <c r="C241" s="531" t="s">
        <v>119</v>
      </c>
      <c r="D241" s="532"/>
      <c r="E241" s="533"/>
      <c r="F241" s="102">
        <f>H14</f>
        <v>0</v>
      </c>
      <c r="G241" s="65"/>
      <c r="H241" s="23"/>
      <c r="I241" s="23"/>
      <c r="J241" s="23"/>
      <c r="K241" s="23"/>
      <c r="L241" s="23"/>
      <c r="M241" s="141"/>
    </row>
    <row r="242" spans="1:13" ht="25.5">
      <c r="A242" s="162"/>
      <c r="B242" s="163"/>
      <c r="C242" s="531" t="s">
        <v>2</v>
      </c>
      <c r="D242" s="532"/>
      <c r="E242" s="533"/>
      <c r="F242" s="102">
        <f>L14</f>
        <v>0</v>
      </c>
      <c r="G242" s="164" t="s">
        <v>172</v>
      </c>
      <c r="H242" s="23"/>
      <c r="I242" s="23"/>
      <c r="J242" s="23"/>
      <c r="K242" s="23"/>
      <c r="L242" s="23"/>
      <c r="M242" s="141"/>
    </row>
    <row r="243" spans="1:13" ht="25.5">
      <c r="A243" s="162"/>
      <c r="B243" s="163"/>
      <c r="C243" s="531" t="s">
        <v>3</v>
      </c>
      <c r="D243" s="532"/>
      <c r="E243" s="533"/>
      <c r="F243" s="102">
        <f>D4</f>
        <v>0</v>
      </c>
      <c r="G243" s="65"/>
      <c r="H243" s="23"/>
      <c r="I243" s="23"/>
      <c r="J243" s="23"/>
      <c r="K243" s="23"/>
      <c r="L243" s="23"/>
      <c r="M243" s="141"/>
    </row>
    <row r="244" spans="1:13" ht="14.25" customHeight="1">
      <c r="A244" s="162"/>
      <c r="B244" s="163"/>
      <c r="C244" s="163"/>
      <c r="D244" s="68"/>
      <c r="E244" s="65"/>
      <c r="F244" s="23"/>
      <c r="G244" s="65"/>
      <c r="H244" s="23"/>
      <c r="I244" s="23"/>
      <c r="J244" s="23"/>
      <c r="K244" s="23"/>
      <c r="L244" s="23"/>
      <c r="M244" s="141"/>
    </row>
    <row r="245" spans="1:13" ht="19.5">
      <c r="A245" s="140"/>
      <c r="B245" s="76" t="s">
        <v>208</v>
      </c>
      <c r="C245" s="23"/>
      <c r="D245" s="68"/>
      <c r="E245" s="65"/>
      <c r="F245" s="23"/>
      <c r="G245" s="65"/>
      <c r="H245" s="23"/>
      <c r="I245" s="23"/>
      <c r="J245" s="23"/>
      <c r="K245" s="23"/>
      <c r="L245" s="23"/>
      <c r="M245" s="141"/>
    </row>
    <row r="246" spans="1:13">
      <c r="A246" s="140"/>
      <c r="B246" s="23"/>
      <c r="C246" s="73"/>
      <c r="D246" s="68"/>
      <c r="E246" s="170" t="s">
        <v>195</v>
      </c>
      <c r="F246" s="23"/>
      <c r="G246" s="81" t="s">
        <v>109</v>
      </c>
      <c r="H246" s="23"/>
      <c r="I246" s="23"/>
      <c r="J246" s="23"/>
      <c r="K246" s="23"/>
      <c r="L246" s="23"/>
      <c r="M246" s="141"/>
    </row>
    <row r="247" spans="1:13">
      <c r="A247" s="140"/>
      <c r="B247" s="23"/>
      <c r="C247" s="79">
        <v>50</v>
      </c>
      <c r="D247" s="68" t="s">
        <v>0</v>
      </c>
      <c r="E247" s="171">
        <f>D4</f>
        <v>0</v>
      </c>
      <c r="F247" s="68" t="s">
        <v>1</v>
      </c>
      <c r="G247" s="56">
        <f>C247*E247</f>
        <v>0</v>
      </c>
      <c r="H247" s="98" t="s">
        <v>173</v>
      </c>
      <c r="I247" s="23"/>
      <c r="J247" s="23"/>
      <c r="K247" s="23"/>
      <c r="L247" s="23"/>
      <c r="M247" s="141"/>
    </row>
    <row r="248" spans="1:13">
      <c r="A248" s="140"/>
      <c r="B248" s="23"/>
      <c r="C248" s="79">
        <v>100</v>
      </c>
      <c r="D248" s="68" t="s">
        <v>0</v>
      </c>
      <c r="E248" s="171">
        <f>D4</f>
        <v>0</v>
      </c>
      <c r="F248" s="68" t="s">
        <v>1</v>
      </c>
      <c r="G248" s="56">
        <f>C248*E248</f>
        <v>0</v>
      </c>
      <c r="H248" s="98" t="s">
        <v>174</v>
      </c>
      <c r="I248" s="23"/>
      <c r="J248" s="23"/>
      <c r="K248" s="23"/>
      <c r="L248" s="23"/>
      <c r="M248" s="141"/>
    </row>
    <row r="249" spans="1:13">
      <c r="A249" s="140"/>
      <c r="B249" s="23"/>
      <c r="C249" s="179"/>
      <c r="D249" s="68"/>
      <c r="E249" s="80"/>
      <c r="F249" s="68"/>
      <c r="G249" s="65"/>
      <c r="H249" s="98"/>
      <c r="I249" s="23"/>
      <c r="J249" s="23"/>
      <c r="K249" s="23"/>
      <c r="L249" s="23"/>
      <c r="M249" s="141"/>
    </row>
    <row r="250" spans="1:13" ht="19.5">
      <c r="A250" s="140"/>
      <c r="B250" s="76" t="s">
        <v>205</v>
      </c>
      <c r="C250" s="179"/>
      <c r="D250" s="68"/>
      <c r="E250" s="80"/>
      <c r="F250" s="68"/>
      <c r="G250" s="65"/>
      <c r="H250" s="98"/>
      <c r="I250" s="23"/>
      <c r="J250" s="23"/>
      <c r="K250" s="23"/>
      <c r="L250" s="23"/>
      <c r="M250" s="141"/>
    </row>
    <row r="251" spans="1:13">
      <c r="A251" s="140"/>
      <c r="B251" s="23"/>
      <c r="C251" s="523" t="s">
        <v>175</v>
      </c>
      <c r="D251" s="523"/>
      <c r="E251" s="523"/>
      <c r="F251" s="68" t="s">
        <v>73</v>
      </c>
      <c r="G251" s="56" t="str">
        <f>IF(F242&gt;G247,G247,IF(F242&lt;1,"0",F242))</f>
        <v>0</v>
      </c>
      <c r="H251" s="98" t="s">
        <v>185</v>
      </c>
      <c r="I251" s="23"/>
      <c r="J251" s="23"/>
      <c r="K251" s="23"/>
      <c r="L251" s="23"/>
      <c r="M251" s="141"/>
    </row>
    <row r="252" spans="1:13">
      <c r="A252" s="140"/>
      <c r="B252" s="23"/>
      <c r="C252" s="59" t="s">
        <v>182</v>
      </c>
      <c r="D252" s="68" t="s">
        <v>0</v>
      </c>
      <c r="E252" s="118" t="s">
        <v>196</v>
      </c>
      <c r="F252" s="68" t="s">
        <v>73</v>
      </c>
      <c r="G252" s="169">
        <f>2500*G251</f>
        <v>0</v>
      </c>
      <c r="H252" s="168" t="s">
        <v>186</v>
      </c>
      <c r="I252" s="23"/>
      <c r="J252" s="23"/>
      <c r="K252" s="23"/>
      <c r="L252" s="23"/>
      <c r="M252" s="141"/>
    </row>
    <row r="253" spans="1:13">
      <c r="A253" s="140"/>
      <c r="B253" s="23"/>
      <c r="C253" s="80"/>
      <c r="D253" s="68"/>
      <c r="E253" s="80"/>
      <c r="F253" s="68"/>
      <c r="G253" s="65"/>
      <c r="H253" s="98"/>
      <c r="I253" s="23"/>
      <c r="J253" s="23"/>
      <c r="K253" s="23"/>
      <c r="L253" s="23"/>
      <c r="M253" s="141"/>
    </row>
    <row r="254" spans="1:13" ht="19.5">
      <c r="A254" s="140"/>
      <c r="B254" s="76" t="s">
        <v>206</v>
      </c>
      <c r="C254" s="80"/>
      <c r="D254" s="68"/>
      <c r="E254" s="80"/>
      <c r="F254" s="68"/>
      <c r="G254" s="65"/>
      <c r="H254" s="98"/>
      <c r="I254" s="23"/>
      <c r="J254" s="23"/>
      <c r="K254" s="23"/>
      <c r="L254" s="23"/>
      <c r="M254" s="141"/>
    </row>
    <row r="255" spans="1:13">
      <c r="A255" s="140"/>
      <c r="B255" s="23"/>
      <c r="C255" s="118" t="s">
        <v>199</v>
      </c>
      <c r="D255" s="68" t="s">
        <v>4</v>
      </c>
      <c r="E255" s="118" t="s">
        <v>200</v>
      </c>
      <c r="F255" s="68" t="s">
        <v>1</v>
      </c>
      <c r="G255" s="56">
        <f>G248-G247</f>
        <v>0</v>
      </c>
      <c r="H255" s="98" t="s">
        <v>180</v>
      </c>
      <c r="I255" s="23"/>
      <c r="J255" s="23"/>
      <c r="K255" s="23"/>
      <c r="L255" s="23"/>
      <c r="M255" s="141"/>
    </row>
    <row r="256" spans="1:13">
      <c r="A256" s="140"/>
      <c r="B256" s="23"/>
      <c r="C256" s="118" t="s">
        <v>204</v>
      </c>
      <c r="D256" s="68" t="s">
        <v>4</v>
      </c>
      <c r="E256" s="118" t="s">
        <v>196</v>
      </c>
      <c r="F256" s="68" t="s">
        <v>73</v>
      </c>
      <c r="G256" s="56">
        <f>F242-G251</f>
        <v>0</v>
      </c>
      <c r="H256" s="98" t="s">
        <v>181</v>
      </c>
      <c r="I256" s="23"/>
      <c r="J256" s="23"/>
      <c r="K256" s="23"/>
      <c r="L256" s="23"/>
      <c r="M256" s="141"/>
    </row>
    <row r="257" spans="1:13">
      <c r="A257" s="140"/>
      <c r="C257" s="523" t="s">
        <v>202</v>
      </c>
      <c r="D257" s="523"/>
      <c r="E257" s="523"/>
      <c r="F257" s="68" t="s">
        <v>1</v>
      </c>
      <c r="G257" s="56" t="str">
        <f>IF(G255&gt;G256,G256,IF(G255&lt;1,"0",G255))</f>
        <v>0</v>
      </c>
      <c r="H257" s="168" t="s">
        <v>187</v>
      </c>
      <c r="I257" s="23"/>
      <c r="J257" s="23"/>
      <c r="K257" s="23"/>
      <c r="L257" s="23"/>
      <c r="M257" s="141"/>
    </row>
    <row r="258" spans="1:13">
      <c r="A258" s="140"/>
      <c r="B258" s="23"/>
      <c r="C258" s="59" t="s">
        <v>184</v>
      </c>
      <c r="D258" s="68" t="s">
        <v>0</v>
      </c>
      <c r="E258" s="118" t="s">
        <v>197</v>
      </c>
      <c r="F258" s="68" t="s">
        <v>1</v>
      </c>
      <c r="G258" s="169">
        <f>1800*G257</f>
        <v>0</v>
      </c>
      <c r="H258" s="98" t="s">
        <v>188</v>
      </c>
      <c r="I258" s="23"/>
      <c r="J258" s="23"/>
      <c r="K258" s="23"/>
      <c r="L258" s="23"/>
      <c r="M258" s="141"/>
    </row>
    <row r="259" spans="1:13">
      <c r="A259" s="140"/>
      <c r="B259" s="23"/>
      <c r="C259" s="80"/>
      <c r="D259" s="68"/>
      <c r="E259" s="80"/>
      <c r="F259" s="68"/>
      <c r="G259" s="65"/>
      <c r="H259" s="98"/>
      <c r="I259" s="23"/>
      <c r="J259" s="23"/>
      <c r="K259" s="23"/>
      <c r="L259" s="23"/>
      <c r="M259" s="141"/>
    </row>
    <row r="260" spans="1:13" ht="19.5">
      <c r="A260" s="140"/>
      <c r="B260" s="76" t="s">
        <v>207</v>
      </c>
      <c r="C260" s="80"/>
      <c r="D260" s="68"/>
      <c r="E260" s="80"/>
      <c r="F260" s="68"/>
      <c r="G260" s="65"/>
      <c r="H260" s="98"/>
      <c r="I260" s="23"/>
      <c r="J260" s="23"/>
      <c r="K260" s="23"/>
      <c r="L260" s="23"/>
      <c r="M260" s="141"/>
    </row>
    <row r="261" spans="1:13">
      <c r="A261" s="140"/>
      <c r="B261" s="23"/>
      <c r="C261" s="118" t="s">
        <v>204</v>
      </c>
      <c r="D261" s="68" t="s">
        <v>4</v>
      </c>
      <c r="E261" s="118" t="s">
        <v>199</v>
      </c>
      <c r="F261" s="68" t="s">
        <v>73</v>
      </c>
      <c r="G261" s="56">
        <f>F242-G248</f>
        <v>0</v>
      </c>
      <c r="H261" s="98" t="s">
        <v>189</v>
      </c>
      <c r="I261" s="23"/>
      <c r="J261" s="23"/>
      <c r="K261" s="23"/>
      <c r="L261" s="23"/>
      <c r="M261" s="141"/>
    </row>
    <row r="262" spans="1:13">
      <c r="A262" s="140"/>
      <c r="B262" s="23"/>
      <c r="C262" s="118" t="s">
        <v>204</v>
      </c>
      <c r="D262" s="68" t="s">
        <v>4</v>
      </c>
      <c r="E262" s="118" t="s">
        <v>201</v>
      </c>
      <c r="F262" s="68" t="s">
        <v>73</v>
      </c>
      <c r="G262" s="56">
        <f>F242-(G251+G257)</f>
        <v>0</v>
      </c>
      <c r="H262" s="98" t="s">
        <v>190</v>
      </c>
      <c r="I262" s="23"/>
      <c r="J262" s="23"/>
      <c r="K262" s="23"/>
      <c r="L262" s="23"/>
      <c r="M262" s="141"/>
    </row>
    <row r="263" spans="1:13">
      <c r="A263" s="140"/>
      <c r="C263" s="523" t="s">
        <v>203</v>
      </c>
      <c r="D263" s="523"/>
      <c r="E263" s="523"/>
      <c r="F263" s="68" t="s">
        <v>1</v>
      </c>
      <c r="G263" s="166" t="str">
        <f>IF(G261&gt;G262,G262,IF(G261&lt;1,"0",G261))</f>
        <v>0</v>
      </c>
      <c r="H263" s="168" t="s">
        <v>191</v>
      </c>
      <c r="I263" s="23"/>
      <c r="J263" s="23"/>
      <c r="K263" s="23"/>
      <c r="L263" s="23"/>
      <c r="M263" s="141"/>
    </row>
    <row r="264" spans="1:13">
      <c r="A264" s="140"/>
      <c r="B264" s="23"/>
      <c r="C264" s="59" t="s">
        <v>183</v>
      </c>
      <c r="D264" s="68" t="s">
        <v>0</v>
      </c>
      <c r="E264" s="118" t="s">
        <v>198</v>
      </c>
      <c r="F264" s="68" t="s">
        <v>1</v>
      </c>
      <c r="G264" s="169">
        <f>1100*G263</f>
        <v>0</v>
      </c>
      <c r="H264" s="168" t="s">
        <v>192</v>
      </c>
      <c r="I264" s="23"/>
      <c r="J264" s="23"/>
      <c r="K264" s="23"/>
      <c r="L264" s="23"/>
      <c r="M264" s="141"/>
    </row>
    <row r="265" spans="1:13">
      <c r="A265" s="140"/>
      <c r="B265" s="23"/>
      <c r="C265" s="80"/>
      <c r="D265" s="68"/>
      <c r="E265" s="80"/>
      <c r="F265" s="68"/>
      <c r="G265" s="77"/>
      <c r="H265" s="23"/>
      <c r="I265" s="23"/>
      <c r="J265" s="23"/>
      <c r="K265" s="101"/>
      <c r="L265" s="23"/>
      <c r="M265" s="141"/>
    </row>
    <row r="266" spans="1:13">
      <c r="A266" s="140"/>
      <c r="B266" s="23"/>
      <c r="C266" s="179"/>
      <c r="D266" s="68"/>
      <c r="E266" s="80"/>
      <c r="F266" s="68"/>
      <c r="G266" s="65"/>
      <c r="H266" s="23"/>
      <c r="I266" s="23"/>
      <c r="J266" s="23"/>
      <c r="K266" s="23"/>
      <c r="L266" s="23"/>
      <c r="M266" s="141"/>
    </row>
    <row r="267" spans="1:13" ht="19.5">
      <c r="A267" s="140"/>
      <c r="B267" s="76"/>
      <c r="C267" s="534" t="s">
        <v>193</v>
      </c>
      <c r="D267" s="534"/>
      <c r="E267" s="534"/>
      <c r="F267" s="68" t="s">
        <v>1</v>
      </c>
      <c r="G267" s="56">
        <f>G252+G258+G264</f>
        <v>0</v>
      </c>
      <c r="H267" s="23"/>
      <c r="I267" s="23"/>
      <c r="J267" s="23"/>
      <c r="K267" s="23"/>
      <c r="L267" s="23"/>
      <c r="M267" s="141"/>
    </row>
    <row r="268" spans="1:13" ht="19.5">
      <c r="A268" s="140"/>
      <c r="B268" s="23"/>
      <c r="C268" s="23"/>
      <c r="D268" s="68"/>
      <c r="E268" s="65"/>
      <c r="F268" s="23"/>
      <c r="G268" s="65"/>
      <c r="H268" s="23"/>
      <c r="I268" s="67" t="s">
        <v>2</v>
      </c>
      <c r="J268" s="354">
        <f>G252+G258+G264</f>
        <v>0</v>
      </c>
      <c r="K268" s="76" t="s">
        <v>125</v>
      </c>
      <c r="L268" s="23"/>
      <c r="M268" s="141"/>
    </row>
    <row r="269" spans="1:13">
      <c r="A269" s="140"/>
      <c r="B269" s="23"/>
      <c r="C269" s="23"/>
      <c r="D269" s="68"/>
      <c r="E269" s="65"/>
      <c r="F269" s="23"/>
      <c r="G269" s="65"/>
      <c r="H269" s="23"/>
      <c r="I269" s="23"/>
      <c r="J269" s="23"/>
      <c r="K269" s="23"/>
      <c r="L269" s="23"/>
      <c r="M269" s="141"/>
    </row>
    <row r="270" spans="1:13" ht="19.5">
      <c r="A270" s="140"/>
      <c r="B270" s="76" t="s">
        <v>209</v>
      </c>
      <c r="C270" s="23"/>
      <c r="D270" s="68"/>
      <c r="E270" s="65"/>
      <c r="F270" s="23"/>
      <c r="G270" s="65"/>
      <c r="H270" s="23"/>
      <c r="I270" s="23"/>
      <c r="J270" s="23"/>
      <c r="K270" s="23"/>
      <c r="L270" s="23"/>
      <c r="M270" s="141"/>
    </row>
    <row r="271" spans="1:13" ht="20.25" thickBot="1">
      <c r="A271" s="142"/>
      <c r="B271" s="535" t="s">
        <v>161</v>
      </c>
      <c r="C271" s="536"/>
      <c r="D271" s="151" t="s">
        <v>1</v>
      </c>
      <c r="E271" s="155">
        <f>J268</f>
        <v>0</v>
      </c>
      <c r="F271" s="145" t="s">
        <v>83</v>
      </c>
      <c r="G271" s="146"/>
      <c r="H271" s="147"/>
      <c r="I271" s="147"/>
      <c r="J271" s="147"/>
      <c r="K271" s="147"/>
      <c r="L271" s="147"/>
      <c r="M271" s="148"/>
    </row>
    <row r="272" spans="1:13" ht="10.5" customHeight="1" thickBot="1">
      <c r="B272" s="112"/>
      <c r="C272" s="112"/>
      <c r="D272" s="112"/>
      <c r="E272" s="113"/>
      <c r="F272" s="40"/>
      <c r="G272" s="2"/>
    </row>
    <row r="273" spans="1:13" ht="25.5" customHeight="1">
      <c r="A273" s="537" t="s">
        <v>225</v>
      </c>
      <c r="B273" s="538"/>
      <c r="C273" s="538"/>
      <c r="D273" s="538"/>
      <c r="E273" s="538"/>
      <c r="F273" s="138"/>
      <c r="G273" s="150"/>
      <c r="H273" s="138"/>
      <c r="I273" s="138"/>
      <c r="J273" s="138"/>
      <c r="K273" s="138"/>
      <c r="L273" s="138"/>
      <c r="M273" s="139"/>
    </row>
    <row r="274" spans="1:13" ht="25.5" customHeight="1" thickBot="1">
      <c r="A274" s="142"/>
      <c r="B274" s="539" t="s">
        <v>85</v>
      </c>
      <c r="C274" s="539"/>
      <c r="D274" s="539"/>
      <c r="E274" s="539"/>
      <c r="F274" s="153" t="s">
        <v>1</v>
      </c>
      <c r="G274" s="156">
        <f>E138+E189+E236+E271</f>
        <v>0</v>
      </c>
      <c r="H274" s="147"/>
      <c r="I274" s="147"/>
      <c r="J274" s="147"/>
      <c r="K274" s="147"/>
      <c r="L274" s="147"/>
      <c r="M274" s="148"/>
    </row>
    <row r="275" spans="1:13">
      <c r="E275" s="2"/>
      <c r="G275" s="2"/>
    </row>
    <row r="276" spans="1:13">
      <c r="E276" s="2"/>
      <c r="G276" s="2"/>
    </row>
    <row r="277" spans="1:13">
      <c r="E277" s="2"/>
    </row>
  </sheetData>
  <sheetProtection algorithmName="SHA-512" hashValue="XPyAPev3mh2ouz+6GpfuLqH2Sr1GcmVG147nL017zIJjEN1fI0NQuISTJ5dAGi4HSGlRV/Cv/RYGOSzvKK8emg==" saltValue="W2YhQmMaQrprdBpPR71nSw==" spinCount="100000" sheet="1" objects="1" scenarios="1"/>
  <mergeCells count="71">
    <mergeCell ref="C263:E263"/>
    <mergeCell ref="C267:E267"/>
    <mergeCell ref="B271:C271"/>
    <mergeCell ref="A273:E273"/>
    <mergeCell ref="B274:E274"/>
    <mergeCell ref="C257:E257"/>
    <mergeCell ref="C148:I148"/>
    <mergeCell ref="C154:I154"/>
    <mergeCell ref="C161:I161"/>
    <mergeCell ref="C165:H165"/>
    <mergeCell ref="B189:C189"/>
    <mergeCell ref="B236:C236"/>
    <mergeCell ref="C240:E240"/>
    <mergeCell ref="C241:E241"/>
    <mergeCell ref="C242:E242"/>
    <mergeCell ref="C243:E243"/>
    <mergeCell ref="C251:E251"/>
    <mergeCell ref="C144:E144"/>
    <mergeCell ref="B91:E91"/>
    <mergeCell ref="B92:C97"/>
    <mergeCell ref="B98:E98"/>
    <mergeCell ref="B99:C104"/>
    <mergeCell ref="B105:E105"/>
    <mergeCell ref="B106:E106"/>
    <mergeCell ref="B108:L108"/>
    <mergeCell ref="B138:C138"/>
    <mergeCell ref="C141:E141"/>
    <mergeCell ref="C142:E142"/>
    <mergeCell ref="C143:E143"/>
    <mergeCell ref="B66:E66"/>
    <mergeCell ref="B69:C69"/>
    <mergeCell ref="H69:N90"/>
    <mergeCell ref="B70:C76"/>
    <mergeCell ref="B77:E77"/>
    <mergeCell ref="B78:C83"/>
    <mergeCell ref="B84:E84"/>
    <mergeCell ref="B85:C90"/>
    <mergeCell ref="B65:E65"/>
    <mergeCell ref="B36:B49"/>
    <mergeCell ref="C36:C42"/>
    <mergeCell ref="D42:E42"/>
    <mergeCell ref="C43:C49"/>
    <mergeCell ref="D49:E49"/>
    <mergeCell ref="B50:E50"/>
    <mergeCell ref="B51:B64"/>
    <mergeCell ref="C51:C57"/>
    <mergeCell ref="D57:E57"/>
    <mergeCell ref="C58:C64"/>
    <mergeCell ref="D64:E64"/>
    <mergeCell ref="B16:C16"/>
    <mergeCell ref="B18:G18"/>
    <mergeCell ref="C20:D20"/>
    <mergeCell ref="H20:N64"/>
    <mergeCell ref="B21:B34"/>
    <mergeCell ref="C21:C27"/>
    <mergeCell ref="D27:E27"/>
    <mergeCell ref="C28:C34"/>
    <mergeCell ref="D34:E34"/>
    <mergeCell ref="B35:E35"/>
    <mergeCell ref="B15:C15"/>
    <mergeCell ref="B1:L1"/>
    <mergeCell ref="B2:G2"/>
    <mergeCell ref="B4:C4"/>
    <mergeCell ref="B6:G6"/>
    <mergeCell ref="B8:C8"/>
    <mergeCell ref="B9:C9"/>
    <mergeCell ref="B10:C10"/>
    <mergeCell ref="B11:C11"/>
    <mergeCell ref="B12:C12"/>
    <mergeCell ref="B13:C13"/>
    <mergeCell ref="B14:C14"/>
  </mergeCells>
  <phoneticPr fontId="2"/>
  <pageMargins left="0.7" right="0.7" top="0.75" bottom="0.75" header="0.3" footer="0.3"/>
  <pageSetup paperSize="9" scale="59" fitToHeight="0" orientation="portrait" r:id="rId1"/>
  <rowBreaks count="6" manualBreakCount="6">
    <brk id="17" max="12" man="1"/>
    <brk id="67" max="12" man="1"/>
    <brk id="107" max="12" man="1"/>
    <brk id="165" max="12" man="1"/>
    <brk id="190" max="12" man="1"/>
    <brk id="237" max="1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N277"/>
  <sheetViews>
    <sheetView view="pageBreakPreview" zoomScale="85" zoomScaleNormal="145" zoomScaleSheetLayoutView="85" workbookViewId="0">
      <selection activeCell="B1" sqref="B1:L1"/>
    </sheetView>
  </sheetViews>
  <sheetFormatPr defaultRowHeight="18.75"/>
  <cols>
    <col min="1" max="1" width="2.25" style="182" customWidth="1"/>
    <col min="2" max="2" width="11" style="182" customWidth="1"/>
    <col min="3" max="3" width="10.625" style="182" customWidth="1"/>
    <col min="4" max="4" width="10.375" style="182" customWidth="1"/>
    <col min="5" max="5" width="15.5" style="182" customWidth="1"/>
    <col min="6" max="6" width="8.375" style="182" customWidth="1"/>
    <col min="7" max="7" width="19.5" style="182" customWidth="1"/>
    <col min="8" max="8" width="9.875" style="182" customWidth="1"/>
    <col min="9" max="9" width="12.625" style="182" customWidth="1"/>
    <col min="10" max="10" width="11.375" style="182" customWidth="1"/>
    <col min="11" max="11" width="11.875" style="182" customWidth="1"/>
    <col min="12" max="12" width="8.375" style="182" customWidth="1"/>
    <col min="13" max="13" width="2.125" style="182" customWidth="1"/>
    <col min="14" max="14" width="9" style="182"/>
  </cols>
  <sheetData>
    <row r="1" spans="2:12" ht="35.25">
      <c r="B1" s="424" t="s">
        <v>227</v>
      </c>
      <c r="C1" s="424"/>
      <c r="D1" s="424"/>
      <c r="E1" s="424"/>
      <c r="F1" s="424"/>
      <c r="G1" s="424"/>
      <c r="H1" s="424"/>
      <c r="I1" s="424"/>
      <c r="J1" s="424"/>
      <c r="K1" s="424"/>
      <c r="L1" s="424"/>
    </row>
    <row r="2" spans="2:12" ht="25.5">
      <c r="B2" s="425" t="s">
        <v>113</v>
      </c>
      <c r="C2" s="425"/>
      <c r="D2" s="425"/>
      <c r="E2" s="425"/>
      <c r="F2" s="425"/>
      <c r="G2" s="425"/>
    </row>
    <row r="3" spans="2:12" ht="26.25" thickBot="1">
      <c r="B3" s="302" t="s">
        <v>3</v>
      </c>
      <c r="C3" s="303"/>
      <c r="D3" s="304"/>
      <c r="E3" s="304"/>
      <c r="F3" s="304"/>
      <c r="G3" s="304"/>
    </row>
    <row r="4" spans="2:12" ht="24" customHeight="1" thickBot="1">
      <c r="B4" s="426" t="s">
        <v>228</v>
      </c>
      <c r="C4" s="427"/>
      <c r="D4" s="296"/>
    </row>
    <row r="6" spans="2:12" ht="25.5">
      <c r="B6" s="425" t="s">
        <v>114</v>
      </c>
      <c r="C6" s="425"/>
      <c r="D6" s="425"/>
      <c r="E6" s="425"/>
      <c r="F6" s="425"/>
      <c r="G6" s="425"/>
    </row>
    <row r="7" spans="2:12" ht="24.75" thickBot="1">
      <c r="B7" s="305" t="s">
        <v>57</v>
      </c>
      <c r="C7" s="303"/>
      <c r="G7" s="305" t="s">
        <v>29</v>
      </c>
    </row>
    <row r="8" spans="2:12" ht="19.5" thickBot="1">
      <c r="B8" s="428" t="s">
        <v>88</v>
      </c>
      <c r="C8" s="429"/>
      <c r="D8" s="306" t="s">
        <v>86</v>
      </c>
      <c r="E8" s="307" t="s">
        <v>87</v>
      </c>
      <c r="G8" s="308" t="s">
        <v>88</v>
      </c>
      <c r="H8" s="306" t="s">
        <v>86</v>
      </c>
      <c r="I8" s="307" t="s">
        <v>87</v>
      </c>
    </row>
    <row r="9" spans="2:12" ht="84.75" customHeight="1">
      <c r="B9" s="430" t="s">
        <v>58</v>
      </c>
      <c r="C9" s="431"/>
      <c r="D9" s="297"/>
      <c r="E9" s="309" t="s">
        <v>63</v>
      </c>
      <c r="G9" s="310" t="s">
        <v>58</v>
      </c>
      <c r="H9" s="297"/>
      <c r="I9" s="309" t="s">
        <v>70</v>
      </c>
    </row>
    <row r="10" spans="2:12" ht="123.75" customHeight="1">
      <c r="B10" s="432" t="s">
        <v>60</v>
      </c>
      <c r="C10" s="433"/>
      <c r="D10" s="298"/>
      <c r="E10" s="311" t="s">
        <v>65</v>
      </c>
      <c r="G10" s="312" t="s">
        <v>60</v>
      </c>
      <c r="H10" s="298"/>
      <c r="I10" s="313" t="s">
        <v>117</v>
      </c>
      <c r="L10" s="181"/>
    </row>
    <row r="11" spans="2:12" ht="114.75" customHeight="1">
      <c r="B11" s="432" t="s">
        <v>59</v>
      </c>
      <c r="C11" s="433"/>
      <c r="D11" s="298"/>
      <c r="E11" s="311" t="s">
        <v>65</v>
      </c>
      <c r="G11" s="312" t="s">
        <v>59</v>
      </c>
      <c r="H11" s="298"/>
      <c r="I11" s="313" t="s">
        <v>71</v>
      </c>
    </row>
    <row r="12" spans="2:12" ht="72.75" customHeight="1">
      <c r="B12" s="432" t="s">
        <v>61</v>
      </c>
      <c r="C12" s="433"/>
      <c r="D12" s="298"/>
      <c r="E12" s="313" t="s">
        <v>72</v>
      </c>
      <c r="G12" s="312" t="s">
        <v>61</v>
      </c>
      <c r="H12" s="298"/>
      <c r="I12" s="313" t="s">
        <v>71</v>
      </c>
    </row>
    <row r="13" spans="2:12" ht="69.75" customHeight="1" thickBot="1">
      <c r="B13" s="434" t="s">
        <v>62</v>
      </c>
      <c r="C13" s="435"/>
      <c r="D13" s="299"/>
      <c r="E13" s="313" t="s">
        <v>64</v>
      </c>
      <c r="G13" s="314" t="s">
        <v>62</v>
      </c>
      <c r="H13" s="299"/>
      <c r="I13" s="313" t="s">
        <v>71</v>
      </c>
    </row>
    <row r="14" spans="2:12">
      <c r="B14" s="397" t="s">
        <v>2</v>
      </c>
      <c r="C14" s="398"/>
      <c r="D14" s="315">
        <f>SUM(D9:D13)</f>
        <v>0</v>
      </c>
      <c r="E14" s="316"/>
      <c r="G14" s="317" t="s">
        <v>2</v>
      </c>
      <c r="H14" s="318">
        <f>SUM(H9:H13)</f>
        <v>0</v>
      </c>
      <c r="I14" s="319"/>
      <c r="K14" s="320" t="s">
        <v>2</v>
      </c>
      <c r="L14" s="321">
        <f>D14+H14</f>
        <v>0</v>
      </c>
    </row>
    <row r="15" spans="2:12">
      <c r="B15" s="397" t="s">
        <v>89</v>
      </c>
      <c r="C15" s="398"/>
      <c r="D15" s="322">
        <f>SUM(D9:D12)</f>
        <v>0</v>
      </c>
      <c r="E15" s="323"/>
      <c r="G15" s="324" t="s">
        <v>89</v>
      </c>
      <c r="H15" s="325">
        <f>SUM(H9:H12)</f>
        <v>0</v>
      </c>
      <c r="I15" s="313"/>
      <c r="K15" s="326" t="s">
        <v>91</v>
      </c>
      <c r="L15" s="327">
        <f>D15+H15</f>
        <v>0</v>
      </c>
    </row>
    <row r="16" spans="2:12" ht="19.5" thickBot="1">
      <c r="B16" s="436" t="s">
        <v>90</v>
      </c>
      <c r="C16" s="437"/>
      <c r="D16" s="328">
        <f>D13</f>
        <v>0</v>
      </c>
      <c r="E16" s="329"/>
      <c r="G16" s="330" t="s">
        <v>90</v>
      </c>
      <c r="H16" s="331">
        <f>H13</f>
        <v>0</v>
      </c>
      <c r="I16" s="332"/>
      <c r="K16" s="333" t="s">
        <v>92</v>
      </c>
      <c r="L16" s="334">
        <f>D16+H16</f>
        <v>0</v>
      </c>
    </row>
    <row r="17" spans="2:14">
      <c r="B17" s="335"/>
      <c r="C17" s="335"/>
      <c r="D17" s="194"/>
      <c r="E17" s="194"/>
    </row>
    <row r="18" spans="2:14" ht="25.5">
      <c r="B18" s="425" t="s">
        <v>115</v>
      </c>
      <c r="C18" s="425"/>
      <c r="D18" s="425"/>
      <c r="E18" s="425"/>
      <c r="F18" s="425"/>
      <c r="G18" s="425"/>
    </row>
    <row r="19" spans="2:14" ht="24.75" thickBot="1">
      <c r="B19" s="305" t="s">
        <v>7</v>
      </c>
      <c r="C19" s="303"/>
    </row>
    <row r="20" spans="2:14" ht="56.25">
      <c r="B20" s="336" t="s">
        <v>214</v>
      </c>
      <c r="C20" s="438" t="s">
        <v>6</v>
      </c>
      <c r="D20" s="417"/>
      <c r="E20" s="337" t="s">
        <v>68</v>
      </c>
      <c r="F20" s="338" t="s">
        <v>69</v>
      </c>
      <c r="G20" s="339" t="s">
        <v>66</v>
      </c>
      <c r="H20" s="484"/>
      <c r="I20" s="485"/>
      <c r="J20" s="485"/>
      <c r="K20" s="485"/>
      <c r="L20" s="485"/>
      <c r="M20" s="485"/>
      <c r="N20" s="485"/>
    </row>
    <row r="21" spans="2:14">
      <c r="B21" s="402" t="s">
        <v>213</v>
      </c>
      <c r="C21" s="405" t="s">
        <v>111</v>
      </c>
      <c r="D21" s="352"/>
      <c r="E21" s="300"/>
      <c r="F21" s="301"/>
      <c r="G21" s="340">
        <f>E21*F21</f>
        <v>0</v>
      </c>
      <c r="H21" s="484"/>
      <c r="I21" s="485"/>
      <c r="J21" s="485"/>
      <c r="K21" s="485"/>
      <c r="L21" s="485"/>
      <c r="M21" s="485"/>
      <c r="N21" s="485"/>
    </row>
    <row r="22" spans="2:14">
      <c r="B22" s="403"/>
      <c r="C22" s="406"/>
      <c r="D22" s="352"/>
      <c r="E22" s="300"/>
      <c r="F22" s="301"/>
      <c r="G22" s="340">
        <f t="shared" ref="G22:G33" si="0">E22*F22</f>
        <v>0</v>
      </c>
      <c r="H22" s="484"/>
      <c r="I22" s="485"/>
      <c r="J22" s="485"/>
      <c r="K22" s="485"/>
      <c r="L22" s="485"/>
      <c r="M22" s="485"/>
      <c r="N22" s="485"/>
    </row>
    <row r="23" spans="2:14">
      <c r="B23" s="403"/>
      <c r="C23" s="406"/>
      <c r="D23" s="352"/>
      <c r="E23" s="300"/>
      <c r="F23" s="301"/>
      <c r="G23" s="340">
        <f t="shared" si="0"/>
        <v>0</v>
      </c>
      <c r="H23" s="484"/>
      <c r="I23" s="485"/>
      <c r="J23" s="485"/>
      <c r="K23" s="485"/>
      <c r="L23" s="485"/>
      <c r="M23" s="485"/>
      <c r="N23" s="485"/>
    </row>
    <row r="24" spans="2:14">
      <c r="B24" s="403"/>
      <c r="C24" s="406"/>
      <c r="D24" s="352"/>
      <c r="E24" s="300"/>
      <c r="F24" s="301"/>
      <c r="G24" s="340">
        <f>E24*F24</f>
        <v>0</v>
      </c>
      <c r="H24" s="484"/>
      <c r="I24" s="485"/>
      <c r="J24" s="485"/>
      <c r="K24" s="485"/>
      <c r="L24" s="485"/>
      <c r="M24" s="485"/>
      <c r="N24" s="485"/>
    </row>
    <row r="25" spans="2:14">
      <c r="B25" s="403"/>
      <c r="C25" s="406"/>
      <c r="D25" s="352"/>
      <c r="E25" s="300"/>
      <c r="F25" s="301"/>
      <c r="G25" s="340">
        <f t="shared" si="0"/>
        <v>0</v>
      </c>
      <c r="H25" s="484"/>
      <c r="I25" s="485"/>
      <c r="J25" s="485"/>
      <c r="K25" s="485"/>
      <c r="L25" s="485"/>
      <c r="M25" s="485"/>
      <c r="N25" s="485"/>
    </row>
    <row r="26" spans="2:14">
      <c r="B26" s="403"/>
      <c r="C26" s="406"/>
      <c r="D26" s="352"/>
      <c r="E26" s="300"/>
      <c r="F26" s="301"/>
      <c r="G26" s="340">
        <f t="shared" si="0"/>
        <v>0</v>
      </c>
      <c r="H26" s="484"/>
      <c r="I26" s="485"/>
      <c r="J26" s="485"/>
      <c r="K26" s="485"/>
      <c r="L26" s="485"/>
      <c r="M26" s="485"/>
      <c r="N26" s="485"/>
    </row>
    <row r="27" spans="2:14">
      <c r="B27" s="403"/>
      <c r="C27" s="406"/>
      <c r="D27" s="441" t="s">
        <v>67</v>
      </c>
      <c r="E27" s="442"/>
      <c r="F27" s="341">
        <f>SUM(F21:F26)</f>
        <v>0</v>
      </c>
      <c r="G27" s="340">
        <f>SUM(G21:G26)</f>
        <v>0</v>
      </c>
      <c r="H27" s="484"/>
      <c r="I27" s="485"/>
      <c r="J27" s="485"/>
      <c r="K27" s="485"/>
      <c r="L27" s="485"/>
      <c r="M27" s="485"/>
      <c r="N27" s="485"/>
    </row>
    <row r="28" spans="2:14">
      <c r="B28" s="403"/>
      <c r="C28" s="409" t="s">
        <v>110</v>
      </c>
      <c r="D28" s="352"/>
      <c r="E28" s="300"/>
      <c r="F28" s="301"/>
      <c r="G28" s="340">
        <f t="shared" si="0"/>
        <v>0</v>
      </c>
      <c r="H28" s="484"/>
      <c r="I28" s="485"/>
      <c r="J28" s="485"/>
      <c r="K28" s="485"/>
      <c r="L28" s="485"/>
      <c r="M28" s="485"/>
      <c r="N28" s="485"/>
    </row>
    <row r="29" spans="2:14">
      <c r="B29" s="403"/>
      <c r="C29" s="411"/>
      <c r="D29" s="352"/>
      <c r="E29" s="300"/>
      <c r="F29" s="301"/>
      <c r="G29" s="340">
        <f t="shared" si="0"/>
        <v>0</v>
      </c>
      <c r="H29" s="484"/>
      <c r="I29" s="485"/>
      <c r="J29" s="485"/>
      <c r="K29" s="485"/>
      <c r="L29" s="485"/>
      <c r="M29" s="485"/>
      <c r="N29" s="485"/>
    </row>
    <row r="30" spans="2:14">
      <c r="B30" s="403"/>
      <c r="C30" s="411"/>
      <c r="D30" s="352"/>
      <c r="E30" s="300"/>
      <c r="F30" s="301"/>
      <c r="G30" s="340">
        <f t="shared" si="0"/>
        <v>0</v>
      </c>
      <c r="H30" s="484"/>
      <c r="I30" s="485"/>
      <c r="J30" s="485"/>
      <c r="K30" s="485"/>
      <c r="L30" s="485"/>
      <c r="M30" s="485"/>
      <c r="N30" s="485"/>
    </row>
    <row r="31" spans="2:14">
      <c r="B31" s="403"/>
      <c r="C31" s="411"/>
      <c r="D31" s="352"/>
      <c r="E31" s="300"/>
      <c r="F31" s="301"/>
      <c r="G31" s="340">
        <f t="shared" si="0"/>
        <v>0</v>
      </c>
      <c r="H31" s="484"/>
      <c r="I31" s="485"/>
      <c r="J31" s="485"/>
      <c r="K31" s="485"/>
      <c r="L31" s="485"/>
      <c r="M31" s="485"/>
      <c r="N31" s="485"/>
    </row>
    <row r="32" spans="2:14">
      <c r="B32" s="403"/>
      <c r="C32" s="411"/>
      <c r="D32" s="352"/>
      <c r="E32" s="300"/>
      <c r="F32" s="301"/>
      <c r="G32" s="340">
        <f t="shared" si="0"/>
        <v>0</v>
      </c>
      <c r="H32" s="484"/>
      <c r="I32" s="485"/>
      <c r="J32" s="485"/>
      <c r="K32" s="485"/>
      <c r="L32" s="485"/>
      <c r="M32" s="485"/>
      <c r="N32" s="485"/>
    </row>
    <row r="33" spans="2:14">
      <c r="B33" s="403"/>
      <c r="C33" s="411"/>
      <c r="D33" s="352"/>
      <c r="E33" s="300"/>
      <c r="F33" s="301"/>
      <c r="G33" s="340">
        <f t="shared" si="0"/>
        <v>0</v>
      </c>
      <c r="H33" s="484"/>
      <c r="I33" s="485"/>
      <c r="J33" s="485"/>
      <c r="K33" s="485"/>
      <c r="L33" s="485"/>
      <c r="M33" s="485"/>
      <c r="N33" s="485"/>
    </row>
    <row r="34" spans="2:14">
      <c r="B34" s="404"/>
      <c r="C34" s="412"/>
      <c r="D34" s="407" t="s">
        <v>67</v>
      </c>
      <c r="E34" s="408"/>
      <c r="F34" s="341">
        <f>SUM(F28:F33)</f>
        <v>0</v>
      </c>
      <c r="G34" s="340">
        <f>SUM(G28:G33)</f>
        <v>0</v>
      </c>
      <c r="H34" s="484"/>
      <c r="I34" s="485"/>
      <c r="J34" s="485"/>
      <c r="K34" s="485"/>
      <c r="L34" s="485"/>
      <c r="M34" s="485"/>
      <c r="N34" s="485"/>
    </row>
    <row r="35" spans="2:14">
      <c r="B35" s="399" t="s">
        <v>2</v>
      </c>
      <c r="C35" s="400"/>
      <c r="D35" s="400"/>
      <c r="E35" s="401"/>
      <c r="F35" s="342">
        <f>SUM(F27,F34)</f>
        <v>0</v>
      </c>
      <c r="G35" s="343">
        <f>SUM(G27,G34)</f>
        <v>0</v>
      </c>
      <c r="H35" s="484"/>
      <c r="I35" s="485"/>
      <c r="J35" s="485"/>
      <c r="K35" s="485"/>
      <c r="L35" s="485"/>
      <c r="M35" s="485"/>
      <c r="N35" s="485"/>
    </row>
    <row r="36" spans="2:14">
      <c r="B36" s="402" t="s">
        <v>213</v>
      </c>
      <c r="C36" s="405" t="s">
        <v>112</v>
      </c>
      <c r="D36" s="352"/>
      <c r="E36" s="300"/>
      <c r="F36" s="301"/>
      <c r="G36" s="340">
        <f>E36*F36</f>
        <v>0</v>
      </c>
      <c r="H36" s="484"/>
      <c r="I36" s="485"/>
      <c r="J36" s="485"/>
      <c r="K36" s="485"/>
      <c r="L36" s="485"/>
      <c r="M36" s="485"/>
      <c r="N36" s="485"/>
    </row>
    <row r="37" spans="2:14">
      <c r="B37" s="403"/>
      <c r="C37" s="406"/>
      <c r="D37" s="352"/>
      <c r="E37" s="300"/>
      <c r="F37" s="301"/>
      <c r="G37" s="340">
        <f>E37*F37</f>
        <v>0</v>
      </c>
      <c r="H37" s="484"/>
      <c r="I37" s="485"/>
      <c r="J37" s="485"/>
      <c r="K37" s="485"/>
      <c r="L37" s="485"/>
      <c r="M37" s="485"/>
      <c r="N37" s="485"/>
    </row>
    <row r="38" spans="2:14">
      <c r="B38" s="403"/>
      <c r="C38" s="406"/>
      <c r="D38" s="352"/>
      <c r="E38" s="300"/>
      <c r="F38" s="301"/>
      <c r="G38" s="340">
        <f t="shared" ref="G38:G41" si="1">E38*F38</f>
        <v>0</v>
      </c>
      <c r="H38" s="484"/>
      <c r="I38" s="485"/>
      <c r="J38" s="485"/>
      <c r="K38" s="485"/>
      <c r="L38" s="485"/>
      <c r="M38" s="485"/>
      <c r="N38" s="485"/>
    </row>
    <row r="39" spans="2:14">
      <c r="B39" s="403"/>
      <c r="C39" s="406"/>
      <c r="D39" s="352"/>
      <c r="E39" s="300"/>
      <c r="F39" s="301"/>
      <c r="G39" s="340">
        <f>E39*F39</f>
        <v>0</v>
      </c>
      <c r="H39" s="484"/>
      <c r="I39" s="485"/>
      <c r="J39" s="485"/>
      <c r="K39" s="485"/>
      <c r="L39" s="485"/>
      <c r="M39" s="485"/>
      <c r="N39" s="485"/>
    </row>
    <row r="40" spans="2:14">
      <c r="B40" s="403"/>
      <c r="C40" s="406"/>
      <c r="D40" s="352"/>
      <c r="E40" s="300"/>
      <c r="F40" s="301"/>
      <c r="G40" s="340">
        <f>E40*F40</f>
        <v>0</v>
      </c>
      <c r="H40" s="484"/>
      <c r="I40" s="485"/>
      <c r="J40" s="485"/>
      <c r="K40" s="485"/>
      <c r="L40" s="485"/>
      <c r="M40" s="485"/>
      <c r="N40" s="485"/>
    </row>
    <row r="41" spans="2:14">
      <c r="B41" s="403"/>
      <c r="C41" s="406"/>
      <c r="D41" s="352"/>
      <c r="E41" s="300"/>
      <c r="F41" s="301"/>
      <c r="G41" s="340">
        <f t="shared" si="1"/>
        <v>0</v>
      </c>
      <c r="H41" s="484"/>
      <c r="I41" s="485"/>
      <c r="J41" s="485"/>
      <c r="K41" s="485"/>
      <c r="L41" s="485"/>
      <c r="M41" s="485"/>
      <c r="N41" s="485"/>
    </row>
    <row r="42" spans="2:14">
      <c r="B42" s="403"/>
      <c r="C42" s="406"/>
      <c r="D42" s="441" t="s">
        <v>67</v>
      </c>
      <c r="E42" s="442"/>
      <c r="F42" s="341">
        <f>SUM(F36:F41)</f>
        <v>0</v>
      </c>
      <c r="G42" s="340">
        <f>SUM(G36:G41)</f>
        <v>0</v>
      </c>
      <c r="H42" s="484"/>
      <c r="I42" s="485"/>
      <c r="J42" s="485"/>
      <c r="K42" s="485"/>
      <c r="L42" s="485"/>
      <c r="M42" s="485"/>
      <c r="N42" s="485"/>
    </row>
    <row r="43" spans="2:14">
      <c r="B43" s="403"/>
      <c r="C43" s="443" t="s">
        <v>93</v>
      </c>
      <c r="D43" s="352"/>
      <c r="E43" s="300"/>
      <c r="F43" s="301"/>
      <c r="G43" s="340">
        <f t="shared" ref="G43:G48" si="2">E43*F43</f>
        <v>0</v>
      </c>
      <c r="H43" s="484"/>
      <c r="I43" s="485"/>
      <c r="J43" s="485"/>
      <c r="K43" s="485"/>
      <c r="L43" s="485"/>
      <c r="M43" s="485"/>
      <c r="N43" s="485"/>
    </row>
    <row r="44" spans="2:14">
      <c r="B44" s="403"/>
      <c r="C44" s="411"/>
      <c r="D44" s="352"/>
      <c r="E44" s="300"/>
      <c r="F44" s="301"/>
      <c r="G44" s="340">
        <f t="shared" si="2"/>
        <v>0</v>
      </c>
      <c r="H44" s="484"/>
      <c r="I44" s="485"/>
      <c r="J44" s="485"/>
      <c r="K44" s="485"/>
      <c r="L44" s="485"/>
      <c r="M44" s="485"/>
      <c r="N44" s="485"/>
    </row>
    <row r="45" spans="2:14">
      <c r="B45" s="403"/>
      <c r="C45" s="411"/>
      <c r="D45" s="352"/>
      <c r="E45" s="300"/>
      <c r="F45" s="301"/>
      <c r="G45" s="340">
        <f t="shared" si="2"/>
        <v>0</v>
      </c>
      <c r="H45" s="484"/>
      <c r="I45" s="485"/>
      <c r="J45" s="485"/>
      <c r="K45" s="485"/>
      <c r="L45" s="485"/>
      <c r="M45" s="485"/>
      <c r="N45" s="485"/>
    </row>
    <row r="46" spans="2:14">
      <c r="B46" s="403"/>
      <c r="C46" s="411"/>
      <c r="D46" s="352"/>
      <c r="E46" s="300"/>
      <c r="F46" s="301"/>
      <c r="G46" s="340">
        <f t="shared" si="2"/>
        <v>0</v>
      </c>
      <c r="H46" s="484"/>
      <c r="I46" s="485"/>
      <c r="J46" s="485"/>
      <c r="K46" s="485"/>
      <c r="L46" s="485"/>
      <c r="M46" s="485"/>
      <c r="N46" s="485"/>
    </row>
    <row r="47" spans="2:14">
      <c r="B47" s="403"/>
      <c r="C47" s="411"/>
      <c r="D47" s="352"/>
      <c r="E47" s="300"/>
      <c r="F47" s="301"/>
      <c r="G47" s="340">
        <f t="shared" si="2"/>
        <v>0</v>
      </c>
      <c r="H47" s="484"/>
      <c r="I47" s="485"/>
      <c r="J47" s="485"/>
      <c r="K47" s="485"/>
      <c r="L47" s="485"/>
      <c r="M47" s="485"/>
      <c r="N47" s="485"/>
    </row>
    <row r="48" spans="2:14">
      <c r="B48" s="403"/>
      <c r="C48" s="411"/>
      <c r="D48" s="352"/>
      <c r="E48" s="300"/>
      <c r="F48" s="301"/>
      <c r="G48" s="340">
        <f t="shared" si="2"/>
        <v>0</v>
      </c>
      <c r="H48" s="484"/>
      <c r="I48" s="485"/>
      <c r="J48" s="485"/>
      <c r="K48" s="485"/>
      <c r="L48" s="485"/>
      <c r="M48" s="485"/>
      <c r="N48" s="485"/>
    </row>
    <row r="49" spans="2:14">
      <c r="B49" s="404"/>
      <c r="C49" s="412"/>
      <c r="D49" s="407" t="s">
        <v>67</v>
      </c>
      <c r="E49" s="408"/>
      <c r="F49" s="341">
        <f>SUM(F43:F48)</f>
        <v>0</v>
      </c>
      <c r="G49" s="340">
        <f>SUM(G43:G48)</f>
        <v>0</v>
      </c>
      <c r="H49" s="484"/>
      <c r="I49" s="485"/>
      <c r="J49" s="485"/>
      <c r="K49" s="485"/>
      <c r="L49" s="485"/>
      <c r="M49" s="485"/>
      <c r="N49" s="485"/>
    </row>
    <row r="50" spans="2:14">
      <c r="B50" s="399" t="s">
        <v>2</v>
      </c>
      <c r="C50" s="400"/>
      <c r="D50" s="400"/>
      <c r="E50" s="401"/>
      <c r="F50" s="342">
        <f>SUM(F42,F49)</f>
        <v>0</v>
      </c>
      <c r="G50" s="343">
        <f>SUM(G42,G49)</f>
        <v>0</v>
      </c>
      <c r="H50" s="484"/>
      <c r="I50" s="485"/>
      <c r="J50" s="485"/>
      <c r="K50" s="485"/>
      <c r="L50" s="485"/>
      <c r="M50" s="485"/>
      <c r="N50" s="485"/>
    </row>
    <row r="51" spans="2:14">
      <c r="B51" s="402" t="s">
        <v>213</v>
      </c>
      <c r="C51" s="405" t="s">
        <v>112</v>
      </c>
      <c r="D51" s="352"/>
      <c r="E51" s="300"/>
      <c r="F51" s="301"/>
      <c r="G51" s="344">
        <f>E51*F51</f>
        <v>0</v>
      </c>
      <c r="H51" s="484"/>
      <c r="I51" s="485"/>
      <c r="J51" s="485"/>
      <c r="K51" s="485"/>
      <c r="L51" s="485"/>
      <c r="M51" s="485"/>
      <c r="N51" s="485"/>
    </row>
    <row r="52" spans="2:14">
      <c r="B52" s="403"/>
      <c r="C52" s="406"/>
      <c r="D52" s="352"/>
      <c r="E52" s="300"/>
      <c r="F52" s="301"/>
      <c r="G52" s="344">
        <f t="shared" ref="G52:G56" si="3">E52*F52</f>
        <v>0</v>
      </c>
      <c r="H52" s="484"/>
      <c r="I52" s="485"/>
      <c r="J52" s="485"/>
      <c r="K52" s="485"/>
      <c r="L52" s="485"/>
      <c r="M52" s="485"/>
      <c r="N52" s="485"/>
    </row>
    <row r="53" spans="2:14">
      <c r="B53" s="403"/>
      <c r="C53" s="406"/>
      <c r="D53" s="352"/>
      <c r="E53" s="300"/>
      <c r="F53" s="301"/>
      <c r="G53" s="344">
        <f t="shared" si="3"/>
        <v>0</v>
      </c>
      <c r="H53" s="484"/>
      <c r="I53" s="485"/>
      <c r="J53" s="485"/>
      <c r="K53" s="485"/>
      <c r="L53" s="485"/>
      <c r="M53" s="485"/>
      <c r="N53" s="485"/>
    </row>
    <row r="54" spans="2:14">
      <c r="B54" s="403"/>
      <c r="C54" s="406"/>
      <c r="D54" s="352"/>
      <c r="E54" s="300"/>
      <c r="F54" s="301"/>
      <c r="G54" s="344">
        <f t="shared" si="3"/>
        <v>0</v>
      </c>
      <c r="H54" s="484"/>
      <c r="I54" s="485"/>
      <c r="J54" s="485"/>
      <c r="K54" s="485"/>
      <c r="L54" s="485"/>
      <c r="M54" s="485"/>
      <c r="N54" s="485"/>
    </row>
    <row r="55" spans="2:14">
      <c r="B55" s="403"/>
      <c r="C55" s="406"/>
      <c r="D55" s="352"/>
      <c r="E55" s="300"/>
      <c r="F55" s="301"/>
      <c r="G55" s="344">
        <f t="shared" si="3"/>
        <v>0</v>
      </c>
      <c r="H55" s="484"/>
      <c r="I55" s="485"/>
      <c r="J55" s="485"/>
      <c r="K55" s="485"/>
      <c r="L55" s="485"/>
      <c r="M55" s="485"/>
      <c r="N55" s="485"/>
    </row>
    <row r="56" spans="2:14">
      <c r="B56" s="403"/>
      <c r="C56" s="406"/>
      <c r="D56" s="352"/>
      <c r="E56" s="300"/>
      <c r="F56" s="301"/>
      <c r="G56" s="344">
        <f t="shared" si="3"/>
        <v>0</v>
      </c>
      <c r="H56" s="484"/>
      <c r="I56" s="485"/>
      <c r="J56" s="485"/>
      <c r="K56" s="485"/>
      <c r="L56" s="485"/>
      <c r="M56" s="485"/>
      <c r="N56" s="485"/>
    </row>
    <row r="57" spans="2:14">
      <c r="B57" s="403"/>
      <c r="C57" s="406"/>
      <c r="D57" s="407" t="s">
        <v>67</v>
      </c>
      <c r="E57" s="408"/>
      <c r="F57" s="341">
        <f>SUM(F51:F56)</f>
        <v>0</v>
      </c>
      <c r="G57" s="344">
        <f>SUM(G51:G56)</f>
        <v>0</v>
      </c>
      <c r="H57" s="484"/>
      <c r="I57" s="485"/>
      <c r="J57" s="485"/>
      <c r="K57" s="485"/>
      <c r="L57" s="485"/>
      <c r="M57" s="485"/>
      <c r="N57" s="485"/>
    </row>
    <row r="58" spans="2:14">
      <c r="B58" s="403"/>
      <c r="C58" s="409" t="s">
        <v>93</v>
      </c>
      <c r="D58" s="352"/>
      <c r="E58" s="300"/>
      <c r="F58" s="301"/>
      <c r="G58" s="344">
        <f>E58*F58</f>
        <v>0</v>
      </c>
      <c r="H58" s="484"/>
      <c r="I58" s="485"/>
      <c r="J58" s="485"/>
      <c r="K58" s="485"/>
      <c r="L58" s="485"/>
      <c r="M58" s="485"/>
      <c r="N58" s="485"/>
    </row>
    <row r="59" spans="2:14">
      <c r="B59" s="403"/>
      <c r="C59" s="410"/>
      <c r="D59" s="352"/>
      <c r="E59" s="300"/>
      <c r="F59" s="301"/>
      <c r="G59" s="344">
        <f t="shared" ref="G59:G63" si="4">E59*F59</f>
        <v>0</v>
      </c>
      <c r="H59" s="484"/>
      <c r="I59" s="485"/>
      <c r="J59" s="485"/>
      <c r="K59" s="485"/>
      <c r="L59" s="485"/>
      <c r="M59" s="485"/>
      <c r="N59" s="485"/>
    </row>
    <row r="60" spans="2:14">
      <c r="B60" s="403"/>
      <c r="C60" s="410"/>
      <c r="D60" s="352"/>
      <c r="E60" s="300"/>
      <c r="F60" s="301"/>
      <c r="G60" s="344">
        <f t="shared" si="4"/>
        <v>0</v>
      </c>
      <c r="H60" s="484"/>
      <c r="I60" s="485"/>
      <c r="J60" s="485"/>
      <c r="K60" s="485"/>
      <c r="L60" s="485"/>
      <c r="M60" s="485"/>
      <c r="N60" s="485"/>
    </row>
    <row r="61" spans="2:14">
      <c r="B61" s="403"/>
      <c r="C61" s="410"/>
      <c r="D61" s="352"/>
      <c r="E61" s="300"/>
      <c r="F61" s="301"/>
      <c r="G61" s="344">
        <f>E61*F61</f>
        <v>0</v>
      </c>
      <c r="H61" s="484"/>
      <c r="I61" s="485"/>
      <c r="J61" s="485"/>
      <c r="K61" s="485"/>
      <c r="L61" s="485"/>
      <c r="M61" s="485"/>
      <c r="N61" s="485"/>
    </row>
    <row r="62" spans="2:14">
      <c r="B62" s="403"/>
      <c r="C62" s="411"/>
      <c r="D62" s="352"/>
      <c r="E62" s="300"/>
      <c r="F62" s="301"/>
      <c r="G62" s="344">
        <f t="shared" si="4"/>
        <v>0</v>
      </c>
      <c r="H62" s="484"/>
      <c r="I62" s="485"/>
      <c r="J62" s="485"/>
      <c r="K62" s="485"/>
      <c r="L62" s="485"/>
      <c r="M62" s="485"/>
      <c r="N62" s="485"/>
    </row>
    <row r="63" spans="2:14">
      <c r="B63" s="403"/>
      <c r="C63" s="411"/>
      <c r="D63" s="352"/>
      <c r="E63" s="300"/>
      <c r="F63" s="301"/>
      <c r="G63" s="344">
        <f t="shared" si="4"/>
        <v>0</v>
      </c>
      <c r="H63" s="484"/>
      <c r="I63" s="485"/>
      <c r="J63" s="485"/>
      <c r="K63" s="485"/>
      <c r="L63" s="485"/>
      <c r="M63" s="485"/>
      <c r="N63" s="485"/>
    </row>
    <row r="64" spans="2:14">
      <c r="B64" s="404"/>
      <c r="C64" s="412"/>
      <c r="D64" s="407" t="s">
        <v>67</v>
      </c>
      <c r="E64" s="408"/>
      <c r="F64" s="341">
        <f>SUM(F58:F63)</f>
        <v>0</v>
      </c>
      <c r="G64" s="344">
        <f>SUM(G58:G63)</f>
        <v>0</v>
      </c>
      <c r="H64" s="484"/>
      <c r="I64" s="485"/>
      <c r="J64" s="485"/>
      <c r="K64" s="485"/>
      <c r="L64" s="485"/>
      <c r="M64" s="485"/>
      <c r="N64" s="485"/>
    </row>
    <row r="65" spans="2:14">
      <c r="B65" s="399" t="s">
        <v>2</v>
      </c>
      <c r="C65" s="400"/>
      <c r="D65" s="400"/>
      <c r="E65" s="401"/>
      <c r="F65" s="342">
        <f>SUM(F57,F64)</f>
        <v>0</v>
      </c>
      <c r="G65" s="344">
        <f>SUM(G57,G64)</f>
        <v>0</v>
      </c>
    </row>
    <row r="66" spans="2:14" ht="19.5" thickBot="1">
      <c r="B66" s="413" t="s">
        <v>84</v>
      </c>
      <c r="C66" s="414"/>
      <c r="D66" s="415"/>
      <c r="E66" s="415"/>
      <c r="F66" s="345">
        <f>SUM(F35,F50,F65)</f>
        <v>0</v>
      </c>
      <c r="G66" s="346">
        <f>SUM(G35,G50,G65)</f>
        <v>0</v>
      </c>
    </row>
    <row r="67" spans="2:14">
      <c r="B67" s="347"/>
      <c r="C67" s="347"/>
      <c r="D67" s="347"/>
      <c r="E67" s="347"/>
      <c r="F67" s="348"/>
      <c r="G67" s="348"/>
    </row>
    <row r="68" spans="2:14" ht="24.75" thickBot="1">
      <c r="B68" s="305" t="s">
        <v>29</v>
      </c>
      <c r="C68" s="303"/>
    </row>
    <row r="69" spans="2:14" ht="50.25">
      <c r="B69" s="416" t="s">
        <v>214</v>
      </c>
      <c r="C69" s="417"/>
      <c r="D69" s="349" t="s">
        <v>6</v>
      </c>
      <c r="E69" s="337" t="s">
        <v>68</v>
      </c>
      <c r="F69" s="338" t="s">
        <v>69</v>
      </c>
      <c r="G69" s="339" t="s">
        <v>66</v>
      </c>
      <c r="H69" s="439"/>
      <c r="I69" s="440"/>
      <c r="J69" s="440"/>
      <c r="K69" s="440"/>
      <c r="L69" s="440"/>
      <c r="M69" s="440"/>
      <c r="N69" s="440"/>
    </row>
    <row r="70" spans="2:14">
      <c r="B70" s="418" t="s">
        <v>213</v>
      </c>
      <c r="C70" s="419"/>
      <c r="D70" s="352"/>
      <c r="E70" s="300"/>
      <c r="F70" s="301"/>
      <c r="G70" s="340">
        <f>E70*F70</f>
        <v>0</v>
      </c>
      <c r="H70" s="439"/>
      <c r="I70" s="440"/>
      <c r="J70" s="440"/>
      <c r="K70" s="440"/>
      <c r="L70" s="440"/>
      <c r="M70" s="440"/>
      <c r="N70" s="440"/>
    </row>
    <row r="71" spans="2:14">
      <c r="B71" s="420"/>
      <c r="C71" s="421"/>
      <c r="D71" s="352"/>
      <c r="E71" s="300"/>
      <c r="F71" s="301"/>
      <c r="G71" s="340">
        <f t="shared" ref="G71:G76" si="5">E71*F71</f>
        <v>0</v>
      </c>
      <c r="H71" s="439"/>
      <c r="I71" s="440"/>
      <c r="J71" s="440"/>
      <c r="K71" s="440"/>
      <c r="L71" s="440"/>
      <c r="M71" s="440"/>
      <c r="N71" s="440"/>
    </row>
    <row r="72" spans="2:14">
      <c r="B72" s="420"/>
      <c r="C72" s="421"/>
      <c r="D72" s="352"/>
      <c r="E72" s="300"/>
      <c r="F72" s="301"/>
      <c r="G72" s="340">
        <f t="shared" si="5"/>
        <v>0</v>
      </c>
      <c r="H72" s="439"/>
      <c r="I72" s="440"/>
      <c r="J72" s="440"/>
      <c r="K72" s="440"/>
      <c r="L72" s="440"/>
      <c r="M72" s="440"/>
      <c r="N72" s="440"/>
    </row>
    <row r="73" spans="2:14">
      <c r="B73" s="420"/>
      <c r="C73" s="421"/>
      <c r="D73" s="352"/>
      <c r="E73" s="300"/>
      <c r="F73" s="301"/>
      <c r="G73" s="340">
        <f t="shared" si="5"/>
        <v>0</v>
      </c>
      <c r="H73" s="439"/>
      <c r="I73" s="440"/>
      <c r="J73" s="440"/>
      <c r="K73" s="440"/>
      <c r="L73" s="440"/>
      <c r="M73" s="440"/>
      <c r="N73" s="440"/>
    </row>
    <row r="74" spans="2:14">
      <c r="B74" s="420"/>
      <c r="C74" s="421"/>
      <c r="D74" s="352"/>
      <c r="E74" s="300"/>
      <c r="F74" s="301"/>
      <c r="G74" s="340">
        <f t="shared" si="5"/>
        <v>0</v>
      </c>
      <c r="H74" s="439"/>
      <c r="I74" s="440"/>
      <c r="J74" s="440"/>
      <c r="K74" s="440"/>
      <c r="L74" s="440"/>
      <c r="M74" s="440"/>
      <c r="N74" s="440"/>
    </row>
    <row r="75" spans="2:14">
      <c r="B75" s="420"/>
      <c r="C75" s="421"/>
      <c r="D75" s="352"/>
      <c r="E75" s="300"/>
      <c r="F75" s="301"/>
      <c r="G75" s="340">
        <f t="shared" si="5"/>
        <v>0</v>
      </c>
      <c r="H75" s="439"/>
      <c r="I75" s="440"/>
      <c r="J75" s="440"/>
      <c r="K75" s="440"/>
      <c r="L75" s="440"/>
      <c r="M75" s="440"/>
      <c r="N75" s="440"/>
    </row>
    <row r="76" spans="2:14">
      <c r="B76" s="422"/>
      <c r="C76" s="423"/>
      <c r="D76" s="352"/>
      <c r="E76" s="300"/>
      <c r="F76" s="301"/>
      <c r="G76" s="340">
        <f t="shared" si="5"/>
        <v>0</v>
      </c>
      <c r="H76" s="439"/>
      <c r="I76" s="440"/>
      <c r="J76" s="440"/>
      <c r="K76" s="440"/>
      <c r="L76" s="440"/>
      <c r="M76" s="440"/>
      <c r="N76" s="440"/>
    </row>
    <row r="77" spans="2:14">
      <c r="B77" s="399" t="s">
        <v>67</v>
      </c>
      <c r="C77" s="400"/>
      <c r="D77" s="400"/>
      <c r="E77" s="401"/>
      <c r="F77" s="350">
        <f>SUM(F70:F76)</f>
        <v>0</v>
      </c>
      <c r="G77" s="340">
        <f>SUM(G70:G76)</f>
        <v>0</v>
      </c>
      <c r="H77" s="439"/>
      <c r="I77" s="440"/>
      <c r="J77" s="440"/>
      <c r="K77" s="440"/>
      <c r="L77" s="440"/>
      <c r="M77" s="440"/>
      <c r="N77" s="440"/>
    </row>
    <row r="78" spans="2:14">
      <c r="B78" s="418" t="s">
        <v>213</v>
      </c>
      <c r="C78" s="419"/>
      <c r="D78" s="352"/>
      <c r="E78" s="300"/>
      <c r="F78" s="301"/>
      <c r="G78" s="344">
        <f>E78*F78</f>
        <v>0</v>
      </c>
      <c r="H78" s="439"/>
      <c r="I78" s="440"/>
      <c r="J78" s="440"/>
      <c r="K78" s="440"/>
      <c r="L78" s="440"/>
      <c r="M78" s="440"/>
      <c r="N78" s="440"/>
    </row>
    <row r="79" spans="2:14">
      <c r="B79" s="420"/>
      <c r="C79" s="421"/>
      <c r="D79" s="352"/>
      <c r="E79" s="300"/>
      <c r="F79" s="301"/>
      <c r="G79" s="344">
        <f t="shared" ref="G79:G83" si="6">E79*F79</f>
        <v>0</v>
      </c>
      <c r="H79" s="439"/>
      <c r="I79" s="440"/>
      <c r="J79" s="440"/>
      <c r="K79" s="440"/>
      <c r="L79" s="440"/>
      <c r="M79" s="440"/>
      <c r="N79" s="440"/>
    </row>
    <row r="80" spans="2:14">
      <c r="B80" s="420"/>
      <c r="C80" s="421"/>
      <c r="D80" s="352"/>
      <c r="E80" s="300"/>
      <c r="F80" s="301"/>
      <c r="G80" s="344">
        <f t="shared" si="6"/>
        <v>0</v>
      </c>
      <c r="H80" s="439"/>
      <c r="I80" s="440"/>
      <c r="J80" s="440"/>
      <c r="K80" s="440"/>
      <c r="L80" s="440"/>
      <c r="M80" s="440"/>
      <c r="N80" s="440"/>
    </row>
    <row r="81" spans="2:14">
      <c r="B81" s="420"/>
      <c r="C81" s="421"/>
      <c r="D81" s="352"/>
      <c r="E81" s="300"/>
      <c r="F81" s="301"/>
      <c r="G81" s="344">
        <f t="shared" si="6"/>
        <v>0</v>
      </c>
      <c r="H81" s="439"/>
      <c r="I81" s="440"/>
      <c r="J81" s="440"/>
      <c r="K81" s="440"/>
      <c r="L81" s="440"/>
      <c r="M81" s="440"/>
      <c r="N81" s="440"/>
    </row>
    <row r="82" spans="2:14">
      <c r="B82" s="420"/>
      <c r="C82" s="421"/>
      <c r="D82" s="352"/>
      <c r="E82" s="300"/>
      <c r="F82" s="301"/>
      <c r="G82" s="344">
        <f t="shared" si="6"/>
        <v>0</v>
      </c>
      <c r="H82" s="439"/>
      <c r="I82" s="440"/>
      <c r="J82" s="440"/>
      <c r="K82" s="440"/>
      <c r="L82" s="440"/>
      <c r="M82" s="440"/>
      <c r="N82" s="440"/>
    </row>
    <row r="83" spans="2:14">
      <c r="B83" s="422"/>
      <c r="C83" s="423"/>
      <c r="D83" s="352"/>
      <c r="E83" s="300"/>
      <c r="F83" s="301"/>
      <c r="G83" s="344">
        <f t="shared" si="6"/>
        <v>0</v>
      </c>
      <c r="H83" s="439"/>
      <c r="I83" s="440"/>
      <c r="J83" s="440"/>
      <c r="K83" s="440"/>
      <c r="L83" s="440"/>
      <c r="M83" s="440"/>
      <c r="N83" s="440"/>
    </row>
    <row r="84" spans="2:14">
      <c r="B84" s="540" t="s">
        <v>67</v>
      </c>
      <c r="C84" s="541"/>
      <c r="D84" s="541"/>
      <c r="E84" s="542"/>
      <c r="F84" s="342">
        <f>SUM(F78:F83)</f>
        <v>0</v>
      </c>
      <c r="G84" s="344">
        <f>SUM(G78:G83)</f>
        <v>0</v>
      </c>
      <c r="H84" s="439"/>
      <c r="I84" s="440"/>
      <c r="J84" s="440"/>
      <c r="K84" s="440"/>
      <c r="L84" s="440"/>
      <c r="M84" s="440"/>
      <c r="N84" s="440"/>
    </row>
    <row r="85" spans="2:14">
      <c r="B85" s="418" t="s">
        <v>213</v>
      </c>
      <c r="C85" s="419"/>
      <c r="D85" s="352"/>
      <c r="E85" s="300"/>
      <c r="F85" s="301"/>
      <c r="G85" s="344">
        <f>E85*F85</f>
        <v>0</v>
      </c>
      <c r="H85" s="439"/>
      <c r="I85" s="440"/>
      <c r="J85" s="440"/>
      <c r="K85" s="440"/>
      <c r="L85" s="440"/>
      <c r="M85" s="440"/>
      <c r="N85" s="440"/>
    </row>
    <row r="86" spans="2:14">
      <c r="B86" s="420"/>
      <c r="C86" s="421"/>
      <c r="D86" s="352"/>
      <c r="E86" s="300"/>
      <c r="F86" s="301"/>
      <c r="G86" s="344">
        <f t="shared" ref="G86:G90" si="7">E86*F86</f>
        <v>0</v>
      </c>
      <c r="H86" s="439"/>
      <c r="I86" s="440"/>
      <c r="J86" s="440"/>
      <c r="K86" s="440"/>
      <c r="L86" s="440"/>
      <c r="M86" s="440"/>
      <c r="N86" s="440"/>
    </row>
    <row r="87" spans="2:14">
      <c r="B87" s="420"/>
      <c r="C87" s="421"/>
      <c r="D87" s="352"/>
      <c r="E87" s="300"/>
      <c r="F87" s="301"/>
      <c r="G87" s="344">
        <f t="shared" si="7"/>
        <v>0</v>
      </c>
      <c r="H87" s="439"/>
      <c r="I87" s="440"/>
      <c r="J87" s="440"/>
      <c r="K87" s="440"/>
      <c r="L87" s="440"/>
      <c r="M87" s="440"/>
      <c r="N87" s="440"/>
    </row>
    <row r="88" spans="2:14">
      <c r="B88" s="420"/>
      <c r="C88" s="421"/>
      <c r="D88" s="352"/>
      <c r="E88" s="300"/>
      <c r="F88" s="301"/>
      <c r="G88" s="344">
        <f t="shared" si="7"/>
        <v>0</v>
      </c>
      <c r="H88" s="439"/>
      <c r="I88" s="440"/>
      <c r="J88" s="440"/>
      <c r="K88" s="440"/>
      <c r="L88" s="440"/>
      <c r="M88" s="440"/>
      <c r="N88" s="440"/>
    </row>
    <row r="89" spans="2:14">
      <c r="B89" s="420"/>
      <c r="C89" s="421"/>
      <c r="D89" s="352"/>
      <c r="E89" s="300"/>
      <c r="F89" s="301"/>
      <c r="G89" s="344">
        <f t="shared" si="7"/>
        <v>0</v>
      </c>
      <c r="H89" s="439"/>
      <c r="I89" s="440"/>
      <c r="J89" s="440"/>
      <c r="K89" s="440"/>
      <c r="L89" s="440"/>
      <c r="M89" s="440"/>
      <c r="N89" s="440"/>
    </row>
    <row r="90" spans="2:14">
      <c r="B90" s="422"/>
      <c r="C90" s="423"/>
      <c r="D90" s="352"/>
      <c r="E90" s="300"/>
      <c r="F90" s="301"/>
      <c r="G90" s="344">
        <f t="shared" si="7"/>
        <v>0</v>
      </c>
      <c r="H90" s="439"/>
      <c r="I90" s="440"/>
      <c r="J90" s="440"/>
      <c r="K90" s="440"/>
      <c r="L90" s="440"/>
      <c r="M90" s="440"/>
      <c r="N90" s="440"/>
    </row>
    <row r="91" spans="2:14">
      <c r="B91" s="399" t="s">
        <v>67</v>
      </c>
      <c r="C91" s="400"/>
      <c r="D91" s="400"/>
      <c r="E91" s="401"/>
      <c r="F91" s="342">
        <f>SUM(F85:F90)</f>
        <v>0</v>
      </c>
      <c r="G91" s="344">
        <f>SUM(G85:G90)</f>
        <v>0</v>
      </c>
    </row>
    <row r="92" spans="2:14">
      <c r="B92" s="418" t="s">
        <v>213</v>
      </c>
      <c r="C92" s="419"/>
      <c r="D92" s="352"/>
      <c r="E92" s="300"/>
      <c r="F92" s="301"/>
      <c r="G92" s="344">
        <f>E92*F92</f>
        <v>0</v>
      </c>
    </row>
    <row r="93" spans="2:14">
      <c r="B93" s="420"/>
      <c r="C93" s="421"/>
      <c r="D93" s="352"/>
      <c r="E93" s="300"/>
      <c r="F93" s="301"/>
      <c r="G93" s="344">
        <f t="shared" ref="G93:G97" si="8">E93*F93</f>
        <v>0</v>
      </c>
    </row>
    <row r="94" spans="2:14">
      <c r="B94" s="420"/>
      <c r="C94" s="421"/>
      <c r="D94" s="352"/>
      <c r="E94" s="300"/>
      <c r="F94" s="301"/>
      <c r="G94" s="344">
        <f t="shared" si="8"/>
        <v>0</v>
      </c>
    </row>
    <row r="95" spans="2:14">
      <c r="B95" s="420"/>
      <c r="C95" s="421"/>
      <c r="D95" s="352"/>
      <c r="E95" s="300"/>
      <c r="F95" s="301"/>
      <c r="G95" s="344">
        <f t="shared" si="8"/>
        <v>0</v>
      </c>
    </row>
    <row r="96" spans="2:14">
      <c r="B96" s="420"/>
      <c r="C96" s="421"/>
      <c r="D96" s="352"/>
      <c r="E96" s="300"/>
      <c r="F96" s="301"/>
      <c r="G96" s="344">
        <f t="shared" si="8"/>
        <v>0</v>
      </c>
    </row>
    <row r="97" spans="1:13">
      <c r="B97" s="422"/>
      <c r="C97" s="423"/>
      <c r="D97" s="352"/>
      <c r="E97" s="300"/>
      <c r="F97" s="301"/>
      <c r="G97" s="344">
        <f t="shared" si="8"/>
        <v>0</v>
      </c>
    </row>
    <row r="98" spans="1:13">
      <c r="B98" s="399" t="s">
        <v>67</v>
      </c>
      <c r="C98" s="400"/>
      <c r="D98" s="400"/>
      <c r="E98" s="401"/>
      <c r="F98" s="342">
        <f>SUM(F92:F97)</f>
        <v>0</v>
      </c>
      <c r="G98" s="344">
        <f>SUM(G92:G97)</f>
        <v>0</v>
      </c>
    </row>
    <row r="99" spans="1:13">
      <c r="B99" s="418" t="s">
        <v>213</v>
      </c>
      <c r="C99" s="419"/>
      <c r="D99" s="352"/>
      <c r="E99" s="300"/>
      <c r="F99" s="301"/>
      <c r="G99" s="344">
        <f>E99*F99</f>
        <v>0</v>
      </c>
    </row>
    <row r="100" spans="1:13">
      <c r="B100" s="420"/>
      <c r="C100" s="421"/>
      <c r="D100" s="352"/>
      <c r="E100" s="300"/>
      <c r="F100" s="301"/>
      <c r="G100" s="344">
        <f t="shared" ref="G100:G104" si="9">E100*F100</f>
        <v>0</v>
      </c>
    </row>
    <row r="101" spans="1:13">
      <c r="B101" s="420"/>
      <c r="C101" s="421"/>
      <c r="D101" s="352"/>
      <c r="E101" s="300"/>
      <c r="F101" s="301"/>
      <c r="G101" s="344">
        <f t="shared" si="9"/>
        <v>0</v>
      </c>
    </row>
    <row r="102" spans="1:13">
      <c r="B102" s="420"/>
      <c r="C102" s="421"/>
      <c r="D102" s="352"/>
      <c r="E102" s="300"/>
      <c r="F102" s="301"/>
      <c r="G102" s="344">
        <f t="shared" si="9"/>
        <v>0</v>
      </c>
    </row>
    <row r="103" spans="1:13">
      <c r="B103" s="420"/>
      <c r="C103" s="421"/>
      <c r="D103" s="352"/>
      <c r="E103" s="300"/>
      <c r="F103" s="301"/>
      <c r="G103" s="344">
        <f t="shared" si="9"/>
        <v>0</v>
      </c>
    </row>
    <row r="104" spans="1:13">
      <c r="B104" s="422"/>
      <c r="C104" s="423"/>
      <c r="D104" s="352"/>
      <c r="E104" s="300"/>
      <c r="F104" s="301"/>
      <c r="G104" s="344">
        <f t="shared" si="9"/>
        <v>0</v>
      </c>
    </row>
    <row r="105" spans="1:13">
      <c r="B105" s="399" t="s">
        <v>67</v>
      </c>
      <c r="C105" s="400"/>
      <c r="D105" s="400"/>
      <c r="E105" s="401"/>
      <c r="F105" s="342">
        <f>SUM(F99:F104)</f>
        <v>0</v>
      </c>
      <c r="G105" s="344">
        <f>SUM(G99:G104)</f>
        <v>0</v>
      </c>
    </row>
    <row r="106" spans="1:13" ht="19.5" thickBot="1">
      <c r="B106" s="413" t="s">
        <v>2</v>
      </c>
      <c r="C106" s="414"/>
      <c r="D106" s="415"/>
      <c r="E106" s="415"/>
      <c r="F106" s="351">
        <f>SUM(F77,F84,F91,F98,F105)</f>
        <v>0</v>
      </c>
      <c r="G106" s="346">
        <f>SUM(G77,G84,G91,G98,G105)</f>
        <v>0</v>
      </c>
    </row>
    <row r="108" spans="1:13" ht="33.75" customHeight="1" thickBot="1">
      <c r="B108" s="449" t="s">
        <v>229</v>
      </c>
      <c r="C108" s="449"/>
      <c r="D108" s="449"/>
      <c r="E108" s="449"/>
      <c r="F108" s="449"/>
      <c r="G108" s="449"/>
      <c r="H108" s="449"/>
      <c r="I108" s="449"/>
      <c r="J108" s="449"/>
      <c r="K108" s="449"/>
      <c r="L108" s="449"/>
    </row>
    <row r="109" spans="1:13" ht="30" customHeight="1">
      <c r="A109" s="183" t="s">
        <v>162</v>
      </c>
      <c r="B109" s="184"/>
      <c r="C109" s="184"/>
      <c r="D109" s="184"/>
      <c r="E109" s="184"/>
      <c r="F109" s="184"/>
      <c r="G109" s="184"/>
      <c r="H109" s="185"/>
      <c r="I109" s="185"/>
      <c r="J109" s="185"/>
      <c r="K109" s="185"/>
      <c r="L109" s="185"/>
      <c r="M109" s="186"/>
    </row>
    <row r="110" spans="1:13" ht="23.25" customHeight="1">
      <c r="A110" s="187"/>
      <c r="B110" s="188" t="s">
        <v>165</v>
      </c>
      <c r="C110" s="189"/>
      <c r="D110" s="190"/>
      <c r="E110" s="190"/>
      <c r="F110" s="190"/>
      <c r="G110" s="190"/>
      <c r="H110" s="190"/>
      <c r="I110" s="190"/>
      <c r="J110" s="190"/>
      <c r="K110" s="190"/>
      <c r="L110" s="191"/>
      <c r="M110" s="192"/>
    </row>
    <row r="111" spans="1:13">
      <c r="A111" s="187"/>
      <c r="B111" s="193" t="s">
        <v>95</v>
      </c>
      <c r="C111" s="194"/>
      <c r="D111" s="194"/>
      <c r="E111" s="194"/>
      <c r="F111" s="194"/>
      <c r="G111" s="195"/>
      <c r="H111" s="194"/>
      <c r="I111" s="194"/>
      <c r="J111" s="194"/>
      <c r="K111" s="194"/>
      <c r="L111" s="196"/>
      <c r="M111" s="192"/>
    </row>
    <row r="112" spans="1:13">
      <c r="A112" s="187"/>
      <c r="B112" s="197"/>
      <c r="C112" s="198" t="s">
        <v>101</v>
      </c>
      <c r="D112" s="194"/>
      <c r="E112" s="199" t="s">
        <v>104</v>
      </c>
      <c r="F112" s="194"/>
      <c r="G112" s="200" t="s">
        <v>109</v>
      </c>
      <c r="H112" s="194"/>
      <c r="I112" s="194"/>
      <c r="J112" s="194"/>
      <c r="K112" s="194"/>
      <c r="L112" s="196"/>
      <c r="M112" s="192"/>
    </row>
    <row r="113" spans="1:13">
      <c r="A113" s="187"/>
      <c r="B113" s="197"/>
      <c r="C113" s="201">
        <v>8500</v>
      </c>
      <c r="D113" s="198" t="s">
        <v>0</v>
      </c>
      <c r="E113" s="202">
        <f>SUM(D9:D11)</f>
        <v>0</v>
      </c>
      <c r="F113" s="198" t="s">
        <v>1</v>
      </c>
      <c r="G113" s="203">
        <f>C113*E113</f>
        <v>0</v>
      </c>
      <c r="H113" s="194"/>
      <c r="I113" s="194"/>
      <c r="J113" s="194"/>
      <c r="K113" s="194"/>
      <c r="L113" s="196"/>
      <c r="M113" s="192"/>
    </row>
    <row r="114" spans="1:13">
      <c r="A114" s="187"/>
      <c r="B114" s="204"/>
      <c r="C114" s="205">
        <v>7000</v>
      </c>
      <c r="D114" s="198" t="s">
        <v>0</v>
      </c>
      <c r="E114" s="202">
        <f>D12</f>
        <v>0</v>
      </c>
      <c r="F114" s="198" t="s">
        <v>1</v>
      </c>
      <c r="G114" s="206">
        <f>C114*E114</f>
        <v>0</v>
      </c>
      <c r="H114" s="194"/>
      <c r="I114" s="194"/>
      <c r="J114" s="194"/>
      <c r="K114" s="194"/>
      <c r="L114" s="196"/>
      <c r="M114" s="192"/>
    </row>
    <row r="115" spans="1:13" ht="19.5">
      <c r="A115" s="187"/>
      <c r="B115" s="197"/>
      <c r="C115" s="194"/>
      <c r="D115" s="194"/>
      <c r="E115" s="194"/>
      <c r="F115" s="194"/>
      <c r="G115" s="194"/>
      <c r="H115" s="194"/>
      <c r="I115" s="194" t="s">
        <v>2</v>
      </c>
      <c r="J115" s="355">
        <f>SUM(G113:G114)</f>
        <v>0</v>
      </c>
      <c r="K115" s="208" t="s">
        <v>120</v>
      </c>
      <c r="L115" s="196"/>
      <c r="M115" s="192"/>
    </row>
    <row r="116" spans="1:13">
      <c r="A116" s="187"/>
      <c r="B116" s="193" t="s">
        <v>96</v>
      </c>
      <c r="C116" s="194"/>
      <c r="D116" s="194"/>
      <c r="E116" s="194"/>
      <c r="F116" s="194"/>
      <c r="G116" s="194"/>
      <c r="H116" s="194"/>
      <c r="I116" s="194"/>
      <c r="J116" s="194"/>
      <c r="K116" s="194"/>
      <c r="L116" s="196"/>
      <c r="M116" s="192"/>
    </row>
    <row r="117" spans="1:13">
      <c r="A117" s="187"/>
      <c r="B117" s="197"/>
      <c r="C117" s="194" t="s">
        <v>102</v>
      </c>
      <c r="D117" s="194"/>
      <c r="E117" s="199" t="s">
        <v>103</v>
      </c>
      <c r="F117" s="194"/>
      <c r="G117" s="199" t="s">
        <v>109</v>
      </c>
      <c r="H117" s="194"/>
      <c r="I117" s="194"/>
      <c r="J117" s="194"/>
      <c r="K117" s="194"/>
      <c r="L117" s="196"/>
      <c r="M117" s="192"/>
    </row>
    <row r="118" spans="1:13">
      <c r="A118" s="187"/>
      <c r="B118" s="209"/>
      <c r="C118" s="202">
        <f t="shared" ref="C118:C123" si="10">E21</f>
        <v>0</v>
      </c>
      <c r="D118" s="198" t="s">
        <v>0</v>
      </c>
      <c r="E118" s="210">
        <f t="shared" ref="E118:E123" si="11">F21</f>
        <v>0</v>
      </c>
      <c r="F118" s="199" t="s">
        <v>1</v>
      </c>
      <c r="G118" s="206">
        <f t="shared" ref="G118:G135" si="12">C118*E118</f>
        <v>0</v>
      </c>
      <c r="H118" s="194"/>
      <c r="I118" s="194"/>
      <c r="J118" s="194"/>
      <c r="K118" s="194"/>
      <c r="L118" s="196"/>
      <c r="M118" s="192"/>
    </row>
    <row r="119" spans="1:13">
      <c r="A119" s="187"/>
      <c r="B119" s="211"/>
      <c r="C119" s="205">
        <f t="shared" si="10"/>
        <v>0</v>
      </c>
      <c r="D119" s="198" t="s">
        <v>0</v>
      </c>
      <c r="E119" s="210">
        <f t="shared" si="11"/>
        <v>0</v>
      </c>
      <c r="F119" s="199" t="s">
        <v>1</v>
      </c>
      <c r="G119" s="206">
        <f t="shared" si="12"/>
        <v>0</v>
      </c>
      <c r="H119" s="194"/>
      <c r="I119" s="194"/>
      <c r="J119" s="194"/>
      <c r="K119" s="194"/>
      <c r="L119" s="196"/>
      <c r="M119" s="192"/>
    </row>
    <row r="120" spans="1:13">
      <c r="A120" s="187"/>
      <c r="B120" s="209"/>
      <c r="C120" s="202">
        <f t="shared" si="10"/>
        <v>0</v>
      </c>
      <c r="D120" s="198" t="s">
        <v>0</v>
      </c>
      <c r="E120" s="210">
        <f t="shared" si="11"/>
        <v>0</v>
      </c>
      <c r="F120" s="199" t="s">
        <v>1</v>
      </c>
      <c r="G120" s="206">
        <f t="shared" si="12"/>
        <v>0</v>
      </c>
      <c r="H120" s="194"/>
      <c r="I120" s="194"/>
      <c r="J120" s="194"/>
      <c r="K120" s="194"/>
      <c r="L120" s="196"/>
      <c r="M120" s="192"/>
    </row>
    <row r="121" spans="1:13">
      <c r="A121" s="187"/>
      <c r="B121" s="209"/>
      <c r="C121" s="205">
        <f t="shared" si="10"/>
        <v>0</v>
      </c>
      <c r="D121" s="198" t="s">
        <v>0</v>
      </c>
      <c r="E121" s="210">
        <f t="shared" si="11"/>
        <v>0</v>
      </c>
      <c r="F121" s="199" t="s">
        <v>1</v>
      </c>
      <c r="G121" s="206">
        <f t="shared" si="12"/>
        <v>0</v>
      </c>
      <c r="H121" s="194"/>
      <c r="I121" s="194"/>
      <c r="J121" s="194"/>
      <c r="K121" s="194"/>
      <c r="L121" s="196"/>
      <c r="M121" s="192"/>
    </row>
    <row r="122" spans="1:13">
      <c r="A122" s="187"/>
      <c r="B122" s="211"/>
      <c r="C122" s="202">
        <f t="shared" si="10"/>
        <v>0</v>
      </c>
      <c r="D122" s="198" t="s">
        <v>0</v>
      </c>
      <c r="E122" s="210">
        <f t="shared" si="11"/>
        <v>0</v>
      </c>
      <c r="F122" s="199" t="s">
        <v>1</v>
      </c>
      <c r="G122" s="206">
        <f t="shared" si="12"/>
        <v>0</v>
      </c>
      <c r="H122" s="194"/>
      <c r="I122" s="194"/>
      <c r="J122" s="194"/>
      <c r="K122" s="194"/>
      <c r="L122" s="196"/>
      <c r="M122" s="192"/>
    </row>
    <row r="123" spans="1:13">
      <c r="A123" s="187"/>
      <c r="B123" s="209"/>
      <c r="C123" s="205">
        <f t="shared" si="10"/>
        <v>0</v>
      </c>
      <c r="D123" s="198" t="s">
        <v>0</v>
      </c>
      <c r="E123" s="210">
        <f t="shared" si="11"/>
        <v>0</v>
      </c>
      <c r="F123" s="199" t="s">
        <v>1</v>
      </c>
      <c r="G123" s="206">
        <f t="shared" si="12"/>
        <v>0</v>
      </c>
      <c r="H123" s="194"/>
      <c r="I123" s="194"/>
      <c r="J123" s="194"/>
      <c r="K123" s="194"/>
      <c r="L123" s="196"/>
      <c r="M123" s="192"/>
    </row>
    <row r="124" spans="1:13">
      <c r="A124" s="187"/>
      <c r="B124" s="209"/>
      <c r="C124" s="202">
        <f t="shared" ref="C124:C129" si="13">E36</f>
        <v>0</v>
      </c>
      <c r="D124" s="198" t="s">
        <v>0</v>
      </c>
      <c r="E124" s="212">
        <f t="shared" ref="E124:E129" si="14">F36</f>
        <v>0</v>
      </c>
      <c r="F124" s="199" t="s">
        <v>73</v>
      </c>
      <c r="G124" s="206">
        <f t="shared" si="12"/>
        <v>0</v>
      </c>
      <c r="H124" s="194"/>
      <c r="I124" s="194"/>
      <c r="J124" s="194"/>
      <c r="K124" s="194"/>
      <c r="L124" s="196"/>
      <c r="M124" s="192"/>
    </row>
    <row r="125" spans="1:13">
      <c r="A125" s="187"/>
      <c r="B125" s="209"/>
      <c r="C125" s="205">
        <f t="shared" si="13"/>
        <v>0</v>
      </c>
      <c r="D125" s="198" t="s">
        <v>0</v>
      </c>
      <c r="E125" s="212">
        <f t="shared" si="14"/>
        <v>0</v>
      </c>
      <c r="F125" s="199" t="s">
        <v>73</v>
      </c>
      <c r="G125" s="206">
        <f t="shared" si="12"/>
        <v>0</v>
      </c>
      <c r="H125" s="194"/>
      <c r="I125" s="194"/>
      <c r="J125" s="194"/>
      <c r="K125" s="194"/>
      <c r="L125" s="196"/>
      <c r="M125" s="192"/>
    </row>
    <row r="126" spans="1:13">
      <c r="A126" s="187"/>
      <c r="B126" s="209"/>
      <c r="C126" s="202">
        <f t="shared" si="13"/>
        <v>0</v>
      </c>
      <c r="D126" s="198" t="s">
        <v>0</v>
      </c>
      <c r="E126" s="212">
        <f t="shared" si="14"/>
        <v>0</v>
      </c>
      <c r="F126" s="199" t="s">
        <v>73</v>
      </c>
      <c r="G126" s="206">
        <f t="shared" si="12"/>
        <v>0</v>
      </c>
      <c r="H126" s="194"/>
      <c r="I126" s="194"/>
      <c r="J126" s="194"/>
      <c r="K126" s="194"/>
      <c r="L126" s="196"/>
      <c r="M126" s="192"/>
    </row>
    <row r="127" spans="1:13">
      <c r="A127" s="187"/>
      <c r="B127" s="209"/>
      <c r="C127" s="202">
        <f t="shared" si="13"/>
        <v>0</v>
      </c>
      <c r="D127" s="198" t="s">
        <v>231</v>
      </c>
      <c r="E127" s="212">
        <f t="shared" si="14"/>
        <v>0</v>
      </c>
      <c r="F127" s="199" t="s">
        <v>1</v>
      </c>
      <c r="G127" s="206">
        <f t="shared" si="12"/>
        <v>0</v>
      </c>
      <c r="H127" s="194"/>
      <c r="I127" s="194"/>
      <c r="J127" s="194"/>
      <c r="K127" s="194"/>
      <c r="L127" s="196"/>
      <c r="M127" s="192"/>
    </row>
    <row r="128" spans="1:13">
      <c r="A128" s="187"/>
      <c r="B128" s="209"/>
      <c r="C128" s="205">
        <f t="shared" si="13"/>
        <v>0</v>
      </c>
      <c r="D128" s="198" t="s">
        <v>0</v>
      </c>
      <c r="E128" s="212">
        <f t="shared" si="14"/>
        <v>0</v>
      </c>
      <c r="F128" s="199" t="s">
        <v>73</v>
      </c>
      <c r="G128" s="206">
        <f t="shared" si="12"/>
        <v>0</v>
      </c>
      <c r="H128" s="194"/>
      <c r="I128" s="194"/>
      <c r="J128" s="194"/>
      <c r="K128" s="194"/>
      <c r="L128" s="196"/>
      <c r="M128" s="192"/>
    </row>
    <row r="129" spans="1:13">
      <c r="A129" s="187"/>
      <c r="B129" s="209"/>
      <c r="C129" s="202">
        <f t="shared" si="13"/>
        <v>0</v>
      </c>
      <c r="D129" s="198" t="s">
        <v>0</v>
      </c>
      <c r="E129" s="212">
        <f t="shared" si="14"/>
        <v>0</v>
      </c>
      <c r="F129" s="199" t="s">
        <v>73</v>
      </c>
      <c r="G129" s="206">
        <f t="shared" si="12"/>
        <v>0</v>
      </c>
      <c r="H129" s="194"/>
      <c r="I129" s="194"/>
      <c r="J129" s="194"/>
      <c r="K129" s="194"/>
      <c r="L129" s="196"/>
      <c r="M129" s="192"/>
    </row>
    <row r="130" spans="1:13">
      <c r="A130" s="187"/>
      <c r="B130" s="209"/>
      <c r="C130" s="205">
        <f t="shared" ref="C130:C135" si="15">E51</f>
        <v>0</v>
      </c>
      <c r="D130" s="198" t="s">
        <v>0</v>
      </c>
      <c r="E130" s="212">
        <f t="shared" ref="E130:E135" si="16">F51</f>
        <v>0</v>
      </c>
      <c r="F130" s="199" t="s">
        <v>1</v>
      </c>
      <c r="G130" s="206">
        <f t="shared" si="12"/>
        <v>0</v>
      </c>
      <c r="H130" s="194"/>
      <c r="I130" s="194"/>
      <c r="J130" s="194"/>
      <c r="K130" s="194"/>
      <c r="L130" s="196"/>
      <c r="M130" s="192"/>
    </row>
    <row r="131" spans="1:13">
      <c r="A131" s="187"/>
      <c r="B131" s="209"/>
      <c r="C131" s="202">
        <f t="shared" si="15"/>
        <v>0</v>
      </c>
      <c r="D131" s="198" t="s">
        <v>0</v>
      </c>
      <c r="E131" s="212">
        <f t="shared" si="16"/>
        <v>0</v>
      </c>
      <c r="F131" s="199" t="s">
        <v>1</v>
      </c>
      <c r="G131" s="206">
        <f t="shared" si="12"/>
        <v>0</v>
      </c>
      <c r="H131" s="194"/>
      <c r="I131" s="194"/>
      <c r="J131" s="194"/>
      <c r="K131" s="194"/>
      <c r="L131" s="196"/>
      <c r="M131" s="192"/>
    </row>
    <row r="132" spans="1:13">
      <c r="A132" s="187"/>
      <c r="B132" s="209"/>
      <c r="C132" s="205">
        <f t="shared" si="15"/>
        <v>0</v>
      </c>
      <c r="D132" s="198" t="s">
        <v>0</v>
      </c>
      <c r="E132" s="212">
        <f t="shared" si="16"/>
        <v>0</v>
      </c>
      <c r="F132" s="199" t="s">
        <v>1</v>
      </c>
      <c r="G132" s="206">
        <f t="shared" si="12"/>
        <v>0</v>
      </c>
      <c r="H132" s="194"/>
      <c r="I132" s="194"/>
      <c r="J132" s="194"/>
      <c r="K132" s="194"/>
      <c r="L132" s="196"/>
      <c r="M132" s="192"/>
    </row>
    <row r="133" spans="1:13">
      <c r="A133" s="187"/>
      <c r="B133" s="209"/>
      <c r="C133" s="202">
        <f t="shared" si="15"/>
        <v>0</v>
      </c>
      <c r="D133" s="198" t="s">
        <v>0</v>
      </c>
      <c r="E133" s="212">
        <f t="shared" si="16"/>
        <v>0</v>
      </c>
      <c r="F133" s="199" t="s">
        <v>1</v>
      </c>
      <c r="G133" s="206">
        <f t="shared" si="12"/>
        <v>0</v>
      </c>
      <c r="H133" s="194"/>
      <c r="I133" s="194"/>
      <c r="J133" s="194"/>
      <c r="K133" s="194"/>
      <c r="L133" s="196"/>
      <c r="M133" s="192"/>
    </row>
    <row r="134" spans="1:13">
      <c r="A134" s="187"/>
      <c r="B134" s="209"/>
      <c r="C134" s="205">
        <f t="shared" si="15"/>
        <v>0</v>
      </c>
      <c r="D134" s="198" t="s">
        <v>0</v>
      </c>
      <c r="E134" s="212">
        <f t="shared" si="16"/>
        <v>0</v>
      </c>
      <c r="F134" s="199" t="s">
        <v>1</v>
      </c>
      <c r="G134" s="206">
        <f t="shared" si="12"/>
        <v>0</v>
      </c>
      <c r="H134" s="194"/>
      <c r="I134" s="194"/>
      <c r="J134" s="194"/>
      <c r="K134" s="194"/>
      <c r="L134" s="196"/>
      <c r="M134" s="192"/>
    </row>
    <row r="135" spans="1:13">
      <c r="A135" s="187"/>
      <c r="B135" s="197"/>
      <c r="C135" s="202">
        <f t="shared" si="15"/>
        <v>0</v>
      </c>
      <c r="D135" s="198" t="s">
        <v>0</v>
      </c>
      <c r="E135" s="212">
        <f t="shared" si="16"/>
        <v>0</v>
      </c>
      <c r="F135" s="199" t="s">
        <v>73</v>
      </c>
      <c r="G135" s="206">
        <f t="shared" si="12"/>
        <v>0</v>
      </c>
      <c r="H135" s="194"/>
      <c r="I135" s="194"/>
      <c r="J135" s="194"/>
      <c r="K135" s="194"/>
      <c r="L135" s="196"/>
      <c r="M135" s="192"/>
    </row>
    <row r="136" spans="1:13" ht="19.5">
      <c r="A136" s="187"/>
      <c r="B136" s="197"/>
      <c r="C136" s="194"/>
      <c r="D136" s="194"/>
      <c r="E136" s="194"/>
      <c r="F136" s="194"/>
      <c r="G136" s="194"/>
      <c r="H136" s="194"/>
      <c r="I136" s="198" t="s">
        <v>2</v>
      </c>
      <c r="J136" s="213">
        <f>SUM(G118:G135)</f>
        <v>0</v>
      </c>
      <c r="K136" s="208" t="s">
        <v>121</v>
      </c>
      <c r="L136" s="196"/>
      <c r="M136" s="192"/>
    </row>
    <row r="137" spans="1:13">
      <c r="A137" s="187"/>
      <c r="B137" s="193" t="s">
        <v>97</v>
      </c>
      <c r="C137" s="194"/>
      <c r="D137" s="194"/>
      <c r="E137" s="194"/>
      <c r="F137" s="194"/>
      <c r="G137" s="194"/>
      <c r="H137" s="194"/>
      <c r="I137" s="194"/>
      <c r="J137" s="195"/>
      <c r="K137" s="194"/>
      <c r="L137" s="196"/>
      <c r="M137" s="192"/>
    </row>
    <row r="138" spans="1:13" ht="19.5">
      <c r="A138" s="187"/>
      <c r="B138" s="450" t="s">
        <v>157</v>
      </c>
      <c r="C138" s="451"/>
      <c r="D138" s="214" t="s">
        <v>74</v>
      </c>
      <c r="E138" s="215">
        <f>IF(J115&lt;J136,J115,J136)</f>
        <v>0</v>
      </c>
      <c r="F138" s="216" t="s">
        <v>80</v>
      </c>
      <c r="G138" s="217"/>
      <c r="H138" s="217"/>
      <c r="I138" s="217"/>
      <c r="J138" s="217"/>
      <c r="K138" s="217"/>
      <c r="L138" s="218"/>
      <c r="M138" s="192"/>
    </row>
    <row r="139" spans="1:13">
      <c r="A139" s="187"/>
      <c r="B139" s="194"/>
      <c r="C139" s="194"/>
      <c r="D139" s="199"/>
      <c r="E139" s="194"/>
      <c r="F139" s="199"/>
      <c r="G139" s="194"/>
      <c r="H139" s="194"/>
      <c r="I139" s="194"/>
      <c r="J139" s="194"/>
      <c r="K139" s="194"/>
      <c r="L139" s="194"/>
      <c r="M139" s="192"/>
    </row>
    <row r="140" spans="1:13" ht="19.5" customHeight="1">
      <c r="A140" s="187"/>
      <c r="B140" s="219" t="s">
        <v>166</v>
      </c>
      <c r="C140" s="220"/>
      <c r="D140" s="221"/>
      <c r="E140" s="222"/>
      <c r="F140" s="223"/>
      <c r="G140" s="222"/>
      <c r="H140" s="222"/>
      <c r="I140" s="222"/>
      <c r="J140" s="222"/>
      <c r="K140" s="222"/>
      <c r="L140" s="224"/>
      <c r="M140" s="192"/>
    </row>
    <row r="141" spans="1:13" ht="24" customHeight="1">
      <c r="A141" s="187"/>
      <c r="B141" s="225"/>
      <c r="C141" s="444" t="s">
        <v>170</v>
      </c>
      <c r="D141" s="445"/>
      <c r="E141" s="445"/>
      <c r="F141" s="226">
        <f>D16</f>
        <v>0</v>
      </c>
      <c r="G141" s="227" t="s">
        <v>75</v>
      </c>
      <c r="H141" s="228"/>
      <c r="I141" s="228"/>
      <c r="J141" s="228"/>
      <c r="K141" s="228"/>
      <c r="L141" s="229"/>
      <c r="M141" s="192"/>
    </row>
    <row r="142" spans="1:13" ht="24">
      <c r="A142" s="187"/>
      <c r="B142" s="225"/>
      <c r="C142" s="446" t="s">
        <v>171</v>
      </c>
      <c r="D142" s="446"/>
      <c r="E142" s="446"/>
      <c r="F142" s="226">
        <f>H16</f>
        <v>0</v>
      </c>
      <c r="G142" s="228"/>
      <c r="H142" s="228"/>
      <c r="I142" s="228"/>
      <c r="J142" s="228"/>
      <c r="K142" s="228"/>
      <c r="L142" s="229"/>
      <c r="M142" s="192"/>
    </row>
    <row r="143" spans="1:13" ht="24">
      <c r="A143" s="187"/>
      <c r="B143" s="225"/>
      <c r="C143" s="447" t="s">
        <v>2</v>
      </c>
      <c r="D143" s="447"/>
      <c r="E143" s="447"/>
      <c r="F143" s="226">
        <f>L16</f>
        <v>0</v>
      </c>
      <c r="G143" s="227" t="s">
        <v>76</v>
      </c>
      <c r="H143" s="228"/>
      <c r="I143" s="228"/>
      <c r="J143" s="228"/>
      <c r="K143" s="228"/>
      <c r="L143" s="229"/>
      <c r="M143" s="192"/>
    </row>
    <row r="144" spans="1:13" ht="24">
      <c r="A144" s="187"/>
      <c r="B144" s="225"/>
      <c r="C144" s="448" t="s">
        <v>3</v>
      </c>
      <c r="D144" s="448"/>
      <c r="E144" s="448"/>
      <c r="F144" s="226">
        <f>D4</f>
        <v>0</v>
      </c>
      <c r="G144" s="227" t="s">
        <v>140</v>
      </c>
      <c r="H144" s="228"/>
      <c r="I144" s="228"/>
      <c r="J144" s="228"/>
      <c r="K144" s="228"/>
      <c r="L144" s="229"/>
      <c r="M144" s="192"/>
    </row>
    <row r="145" spans="1:13" ht="9.75" customHeight="1">
      <c r="A145" s="187"/>
      <c r="B145" s="225"/>
      <c r="C145" s="230"/>
      <c r="D145" s="230"/>
      <c r="E145" s="230"/>
      <c r="F145" s="231"/>
      <c r="G145" s="227"/>
      <c r="H145" s="228"/>
      <c r="I145" s="228"/>
      <c r="J145" s="228"/>
      <c r="K145" s="228"/>
      <c r="L145" s="229"/>
      <c r="M145" s="192"/>
    </row>
    <row r="146" spans="1:13" ht="19.5">
      <c r="A146" s="187"/>
      <c r="B146" s="232" t="s">
        <v>136</v>
      </c>
      <c r="C146" s="227"/>
      <c r="D146" s="198"/>
      <c r="E146" s="228"/>
      <c r="F146" s="228"/>
      <c r="G146" s="228"/>
      <c r="H146" s="228"/>
      <c r="I146" s="228"/>
      <c r="J146" s="228"/>
      <c r="K146" s="228"/>
      <c r="L146" s="229"/>
      <c r="M146" s="192"/>
    </row>
    <row r="147" spans="1:13" ht="21" customHeight="1">
      <c r="A147" s="187"/>
      <c r="B147" s="225"/>
      <c r="C147" s="233">
        <v>50</v>
      </c>
      <c r="D147" s="234" t="s">
        <v>0</v>
      </c>
      <c r="E147" s="235" t="s">
        <v>145</v>
      </c>
      <c r="F147" s="234" t="s">
        <v>5</v>
      </c>
      <c r="G147" s="235" t="s">
        <v>152</v>
      </c>
      <c r="H147" s="234" t="s">
        <v>0</v>
      </c>
      <c r="I147" s="236" t="s">
        <v>139</v>
      </c>
      <c r="J147" s="234" t="s">
        <v>1</v>
      </c>
      <c r="K147" s="201" t="str">
        <f>IFERROR(ROUNDDOWN(C147*F141/F143*F144,0.1),"0")</f>
        <v>0</v>
      </c>
      <c r="L147" s="237" t="s">
        <v>77</v>
      </c>
      <c r="M147" s="192"/>
    </row>
    <row r="148" spans="1:13" ht="24">
      <c r="A148" s="187"/>
      <c r="B148" s="225"/>
      <c r="C148" s="455" t="s">
        <v>167</v>
      </c>
      <c r="D148" s="455"/>
      <c r="E148" s="455"/>
      <c r="F148" s="455"/>
      <c r="G148" s="455"/>
      <c r="H148" s="455"/>
      <c r="I148" s="455"/>
      <c r="J148" s="234" t="s">
        <v>1</v>
      </c>
      <c r="K148" s="201" t="str">
        <f>IF(F141&gt;K147,K147,IF(F141&lt;1,"0",F141))</f>
        <v>0</v>
      </c>
      <c r="L148" s="237" t="s">
        <v>146</v>
      </c>
      <c r="M148" s="192"/>
    </row>
    <row r="149" spans="1:13" ht="22.5" customHeight="1">
      <c r="A149" s="187"/>
      <c r="B149" s="225"/>
      <c r="C149" s="238"/>
      <c r="D149" s="234"/>
      <c r="E149" s="239"/>
      <c r="F149" s="234"/>
      <c r="G149" s="240" t="s">
        <v>143</v>
      </c>
      <c r="H149" s="234" t="s">
        <v>0</v>
      </c>
      <c r="I149" s="235" t="s">
        <v>153</v>
      </c>
      <c r="J149" s="234" t="s">
        <v>1</v>
      </c>
      <c r="K149" s="241">
        <f>7000*K148</f>
        <v>0</v>
      </c>
      <c r="L149" s="237" t="s">
        <v>126</v>
      </c>
      <c r="M149" s="192"/>
    </row>
    <row r="150" spans="1:13" ht="24">
      <c r="A150" s="187"/>
      <c r="B150" s="225"/>
      <c r="C150" s="238"/>
      <c r="D150" s="234"/>
      <c r="E150" s="239"/>
      <c r="F150" s="234"/>
      <c r="G150" s="239"/>
      <c r="H150" s="239"/>
      <c r="I150" s="239"/>
      <c r="J150" s="239"/>
      <c r="K150" s="239"/>
      <c r="L150" s="237"/>
      <c r="M150" s="192"/>
    </row>
    <row r="151" spans="1:13" ht="19.5">
      <c r="A151" s="187"/>
      <c r="B151" s="232" t="s">
        <v>137</v>
      </c>
      <c r="C151" s="238"/>
      <c r="D151" s="234"/>
      <c r="E151" s="239"/>
      <c r="F151" s="234"/>
      <c r="G151" s="239"/>
      <c r="H151" s="239"/>
      <c r="I151" s="239"/>
      <c r="J151" s="239"/>
      <c r="K151" s="239"/>
      <c r="L151" s="237"/>
      <c r="M151" s="192"/>
    </row>
    <row r="152" spans="1:13" ht="20.25" customHeight="1">
      <c r="A152" s="187"/>
      <c r="B152" s="225"/>
      <c r="C152" s="238"/>
      <c r="D152" s="234"/>
      <c r="E152" s="239"/>
      <c r="F152" s="234"/>
      <c r="G152" s="242" t="s">
        <v>151</v>
      </c>
      <c r="H152" s="243" t="s">
        <v>4</v>
      </c>
      <c r="I152" s="242" t="s">
        <v>153</v>
      </c>
      <c r="J152" s="234" t="s">
        <v>73</v>
      </c>
      <c r="K152" s="201">
        <f>K158-K147</f>
        <v>0</v>
      </c>
      <c r="L152" s="237" t="s">
        <v>78</v>
      </c>
      <c r="M152" s="192"/>
    </row>
    <row r="153" spans="1:13" ht="18.75" customHeight="1">
      <c r="A153" s="187"/>
      <c r="B153" s="225"/>
      <c r="C153" s="238"/>
      <c r="D153" s="234"/>
      <c r="E153" s="239"/>
      <c r="F153" s="234"/>
      <c r="G153" s="235" t="s">
        <v>145</v>
      </c>
      <c r="H153" s="234" t="s">
        <v>4</v>
      </c>
      <c r="I153" s="242" t="s">
        <v>153</v>
      </c>
      <c r="J153" s="244" t="s">
        <v>1</v>
      </c>
      <c r="K153" s="201">
        <f>F141-K148</f>
        <v>0</v>
      </c>
      <c r="L153" s="237" t="s">
        <v>79</v>
      </c>
      <c r="M153" s="192"/>
    </row>
    <row r="154" spans="1:13" ht="24">
      <c r="A154" s="187"/>
      <c r="B154" s="225"/>
      <c r="C154" s="455" t="s">
        <v>168</v>
      </c>
      <c r="D154" s="455"/>
      <c r="E154" s="455"/>
      <c r="F154" s="455"/>
      <c r="G154" s="455"/>
      <c r="H154" s="455"/>
      <c r="I154" s="455"/>
      <c r="J154" s="234" t="s">
        <v>1</v>
      </c>
      <c r="K154" s="201" t="str">
        <f>IF(K152&gt;K153,K153,IF(K152&lt;1,"0",K152))</f>
        <v>0</v>
      </c>
      <c r="L154" s="237" t="s">
        <v>147</v>
      </c>
      <c r="M154" s="192"/>
    </row>
    <row r="155" spans="1:13" ht="21.75" customHeight="1">
      <c r="A155" s="187"/>
      <c r="B155" s="225"/>
      <c r="C155" s="238"/>
      <c r="D155" s="234"/>
      <c r="E155" s="239"/>
      <c r="F155" s="234"/>
      <c r="G155" s="240" t="s">
        <v>142</v>
      </c>
      <c r="H155" s="234" t="s">
        <v>0</v>
      </c>
      <c r="I155" s="235" t="s">
        <v>154</v>
      </c>
      <c r="J155" s="234" t="s">
        <v>1</v>
      </c>
      <c r="K155" s="241">
        <f>5000*K154</f>
        <v>0</v>
      </c>
      <c r="L155" s="237" t="s">
        <v>127</v>
      </c>
      <c r="M155" s="192"/>
    </row>
    <row r="156" spans="1:13" ht="12.75" customHeight="1">
      <c r="A156" s="187"/>
      <c r="B156" s="225"/>
      <c r="C156" s="238"/>
      <c r="D156" s="234"/>
      <c r="E156" s="239"/>
      <c r="F156" s="234"/>
      <c r="G156" s="239"/>
      <c r="H156" s="239"/>
      <c r="I156" s="239"/>
      <c r="J156" s="239"/>
      <c r="K156" s="239"/>
      <c r="L156" s="237"/>
      <c r="M156" s="192"/>
    </row>
    <row r="157" spans="1:13" ht="19.5">
      <c r="A157" s="187"/>
      <c r="B157" s="232" t="s">
        <v>138</v>
      </c>
      <c r="C157" s="238"/>
      <c r="D157" s="234"/>
      <c r="E157" s="239"/>
      <c r="F157" s="234"/>
      <c r="G157" s="239"/>
      <c r="H157" s="239"/>
      <c r="I157" s="239"/>
      <c r="J157" s="239"/>
      <c r="K157" s="239"/>
      <c r="L157" s="237"/>
      <c r="M157" s="192"/>
    </row>
    <row r="158" spans="1:13" ht="19.5" customHeight="1">
      <c r="A158" s="187"/>
      <c r="B158" s="225"/>
      <c r="C158" s="233">
        <v>100</v>
      </c>
      <c r="D158" s="234" t="s">
        <v>0</v>
      </c>
      <c r="E158" s="235" t="s">
        <v>145</v>
      </c>
      <c r="F158" s="234" t="s">
        <v>5</v>
      </c>
      <c r="G158" s="235" t="s">
        <v>152</v>
      </c>
      <c r="H158" s="234" t="s">
        <v>0</v>
      </c>
      <c r="I158" s="236" t="s">
        <v>139</v>
      </c>
      <c r="J158" s="234" t="s">
        <v>1</v>
      </c>
      <c r="K158" s="201" t="str">
        <f>IFERROR(ROUNDDOWN(C158*F141/F143*F144,0.1),"0")</f>
        <v>0</v>
      </c>
      <c r="L158" s="237" t="s">
        <v>141</v>
      </c>
      <c r="M158" s="192"/>
    </row>
    <row r="159" spans="1:13" ht="19.5" customHeight="1">
      <c r="A159" s="187"/>
      <c r="B159" s="225"/>
      <c r="C159" s="238"/>
      <c r="D159" s="234"/>
      <c r="E159" s="239"/>
      <c r="F159" s="234"/>
      <c r="G159" s="242" t="s">
        <v>145</v>
      </c>
      <c r="H159" s="234" t="s">
        <v>4</v>
      </c>
      <c r="I159" s="242" t="s">
        <v>151</v>
      </c>
      <c r="J159" s="244" t="s">
        <v>1</v>
      </c>
      <c r="K159" s="201">
        <f>F141-K158</f>
        <v>0</v>
      </c>
      <c r="L159" s="237" t="s">
        <v>148</v>
      </c>
      <c r="M159" s="192"/>
    </row>
    <row r="160" spans="1:13" ht="20.25" customHeight="1">
      <c r="A160" s="187"/>
      <c r="B160" s="225"/>
      <c r="C160" s="238"/>
      <c r="D160" s="234"/>
      <c r="E160" s="239"/>
      <c r="F160" s="234"/>
      <c r="G160" s="242" t="s">
        <v>145</v>
      </c>
      <c r="H160" s="234" t="s">
        <v>4</v>
      </c>
      <c r="I160" s="242" t="s">
        <v>155</v>
      </c>
      <c r="J160" s="234" t="s">
        <v>1</v>
      </c>
      <c r="K160" s="201">
        <f>F141-(K148+K154)</f>
        <v>0</v>
      </c>
      <c r="L160" s="237" t="s">
        <v>149</v>
      </c>
      <c r="M160" s="192"/>
    </row>
    <row r="161" spans="1:13" ht="21.75" customHeight="1">
      <c r="A161" s="187"/>
      <c r="B161" s="225"/>
      <c r="C161" s="455" t="s">
        <v>169</v>
      </c>
      <c r="D161" s="455"/>
      <c r="E161" s="455"/>
      <c r="F161" s="455"/>
      <c r="G161" s="455"/>
      <c r="H161" s="455"/>
      <c r="I161" s="455"/>
      <c r="J161" s="234" t="s">
        <v>1</v>
      </c>
      <c r="K161" s="201" t="str">
        <f>IF(K159&gt;K160,K160,IF(K159&lt;1,"0",K159))</f>
        <v>0</v>
      </c>
      <c r="L161" s="237" t="s">
        <v>150</v>
      </c>
      <c r="M161" s="192"/>
    </row>
    <row r="162" spans="1:13" ht="21.75" customHeight="1">
      <c r="A162" s="187"/>
      <c r="B162" s="225"/>
      <c r="C162" s="245"/>
      <c r="D162" s="245"/>
      <c r="E162" s="245"/>
      <c r="F162" s="245"/>
      <c r="G162" s="246" t="s">
        <v>144</v>
      </c>
      <c r="H162" s="247" t="s">
        <v>0</v>
      </c>
      <c r="I162" s="235" t="s">
        <v>156</v>
      </c>
      <c r="J162" s="247" t="s">
        <v>1</v>
      </c>
      <c r="K162" s="248">
        <f>3000*K161</f>
        <v>0</v>
      </c>
      <c r="L162" s="237" t="s">
        <v>128</v>
      </c>
      <c r="M162" s="192"/>
    </row>
    <row r="163" spans="1:13" ht="8.25" customHeight="1">
      <c r="A163" s="187"/>
      <c r="B163" s="225"/>
      <c r="C163" s="245"/>
      <c r="D163" s="245"/>
      <c r="E163" s="245"/>
      <c r="F163" s="245"/>
      <c r="G163" s="245"/>
      <c r="H163" s="245"/>
      <c r="I163" s="245"/>
      <c r="J163" s="239"/>
      <c r="K163" s="249"/>
      <c r="L163" s="237"/>
      <c r="M163" s="192"/>
    </row>
    <row r="164" spans="1:13" ht="19.5">
      <c r="A164" s="187"/>
      <c r="B164" s="232" t="s">
        <v>135</v>
      </c>
      <c r="C164" s="245"/>
      <c r="D164" s="245"/>
      <c r="E164" s="245"/>
      <c r="F164" s="245"/>
      <c r="G164" s="245"/>
      <c r="H164" s="245"/>
      <c r="I164" s="245"/>
      <c r="J164" s="239"/>
      <c r="K164" s="250"/>
      <c r="L164" s="237"/>
      <c r="M164" s="192"/>
    </row>
    <row r="165" spans="1:13" ht="24" customHeight="1">
      <c r="A165" s="187"/>
      <c r="B165" s="251"/>
      <c r="C165" s="456" t="s">
        <v>132</v>
      </c>
      <c r="D165" s="456"/>
      <c r="E165" s="456"/>
      <c r="F165" s="456"/>
      <c r="G165" s="456"/>
      <c r="H165" s="456"/>
      <c r="I165" s="245" t="s">
        <v>1</v>
      </c>
      <c r="J165" s="213">
        <f>K149+K155+K162</f>
        <v>0</v>
      </c>
      <c r="K165" s="252" t="s">
        <v>158</v>
      </c>
      <c r="L165" s="253"/>
      <c r="M165" s="192"/>
    </row>
    <row r="166" spans="1:13" ht="14.25" customHeight="1">
      <c r="A166" s="187"/>
      <c r="B166" s="197"/>
      <c r="C166" s="194"/>
      <c r="D166" s="199"/>
      <c r="E166" s="194"/>
      <c r="F166" s="199"/>
      <c r="G166" s="195"/>
      <c r="H166" s="194"/>
      <c r="I166" s="194"/>
      <c r="J166" s="194"/>
      <c r="K166" s="194"/>
      <c r="L166" s="196"/>
      <c r="M166" s="192"/>
    </row>
    <row r="167" spans="1:13" ht="19.5">
      <c r="A167" s="187"/>
      <c r="B167" s="254" t="s">
        <v>133</v>
      </c>
      <c r="C167" s="194"/>
      <c r="D167" s="199"/>
      <c r="E167" s="194"/>
      <c r="F167" s="199"/>
      <c r="G167" s="195"/>
      <c r="H167" s="194"/>
      <c r="I167" s="194"/>
      <c r="J167" s="194"/>
      <c r="K167" s="194"/>
      <c r="L167" s="196"/>
      <c r="M167" s="192"/>
    </row>
    <row r="168" spans="1:13">
      <c r="A168" s="187"/>
      <c r="B168" s="197"/>
      <c r="C168" s="198" t="s">
        <v>102</v>
      </c>
      <c r="D168" s="199"/>
      <c r="E168" s="199" t="s">
        <v>103</v>
      </c>
      <c r="F168" s="199"/>
      <c r="G168" s="200" t="s">
        <v>109</v>
      </c>
      <c r="H168" s="194"/>
      <c r="I168" s="194"/>
      <c r="J168" s="194"/>
      <c r="K168" s="194"/>
      <c r="L168" s="196"/>
      <c r="M168" s="192"/>
    </row>
    <row r="169" spans="1:13">
      <c r="A169" s="187"/>
      <c r="B169" s="209"/>
      <c r="C169" s="202">
        <f t="shared" ref="C169:C174" si="17">E28</f>
        <v>0</v>
      </c>
      <c r="D169" s="199" t="s">
        <v>0</v>
      </c>
      <c r="E169" s="210">
        <f t="shared" ref="E169:E174" si="18">F28</f>
        <v>0</v>
      </c>
      <c r="F169" s="199" t="s">
        <v>73</v>
      </c>
      <c r="G169" s="206">
        <f>C169*E169</f>
        <v>0</v>
      </c>
      <c r="H169" s="194"/>
      <c r="I169" s="194"/>
      <c r="J169" s="194"/>
      <c r="K169" s="194"/>
      <c r="L169" s="196"/>
      <c r="M169" s="192"/>
    </row>
    <row r="170" spans="1:13">
      <c r="A170" s="187"/>
      <c r="B170" s="209"/>
      <c r="C170" s="202">
        <f t="shared" si="17"/>
        <v>0</v>
      </c>
      <c r="D170" s="199" t="s">
        <v>0</v>
      </c>
      <c r="E170" s="210">
        <f t="shared" si="18"/>
        <v>0</v>
      </c>
      <c r="F170" s="199" t="s">
        <v>73</v>
      </c>
      <c r="G170" s="206">
        <f>C170*E170</f>
        <v>0</v>
      </c>
      <c r="H170" s="194"/>
      <c r="I170" s="194"/>
      <c r="J170" s="194"/>
      <c r="K170" s="194"/>
      <c r="L170" s="196"/>
      <c r="M170" s="192"/>
    </row>
    <row r="171" spans="1:13">
      <c r="A171" s="187"/>
      <c r="B171" s="209"/>
      <c r="C171" s="202">
        <f t="shared" si="17"/>
        <v>0</v>
      </c>
      <c r="D171" s="199" t="s">
        <v>0</v>
      </c>
      <c r="E171" s="210">
        <f t="shared" si="18"/>
        <v>0</v>
      </c>
      <c r="F171" s="199" t="s">
        <v>73</v>
      </c>
      <c r="G171" s="206">
        <f>C171*E171</f>
        <v>0</v>
      </c>
      <c r="H171" s="194"/>
      <c r="I171" s="194"/>
      <c r="J171" s="194"/>
      <c r="K171" s="194"/>
      <c r="L171" s="196"/>
      <c r="M171" s="192"/>
    </row>
    <row r="172" spans="1:13">
      <c r="A172" s="187"/>
      <c r="B172" s="209"/>
      <c r="C172" s="202">
        <f t="shared" si="17"/>
        <v>0</v>
      </c>
      <c r="D172" s="199" t="s">
        <v>0</v>
      </c>
      <c r="E172" s="210">
        <f t="shared" si="18"/>
        <v>0</v>
      </c>
      <c r="F172" s="199" t="s">
        <v>73</v>
      </c>
      <c r="G172" s="206">
        <f t="shared" ref="G172:G186" si="19">C172*E172</f>
        <v>0</v>
      </c>
      <c r="H172" s="194"/>
      <c r="I172" s="194"/>
      <c r="J172" s="194"/>
      <c r="K172" s="194"/>
      <c r="L172" s="196"/>
      <c r="M172" s="192"/>
    </row>
    <row r="173" spans="1:13">
      <c r="A173" s="187"/>
      <c r="B173" s="209"/>
      <c r="C173" s="202">
        <f t="shared" si="17"/>
        <v>0</v>
      </c>
      <c r="D173" s="199" t="s">
        <v>0</v>
      </c>
      <c r="E173" s="210">
        <f t="shared" si="18"/>
        <v>0</v>
      </c>
      <c r="F173" s="199" t="s">
        <v>73</v>
      </c>
      <c r="G173" s="206">
        <f t="shared" si="19"/>
        <v>0</v>
      </c>
      <c r="H173" s="194"/>
      <c r="I173" s="194"/>
      <c r="J173" s="194"/>
      <c r="K173" s="194"/>
      <c r="L173" s="196"/>
      <c r="M173" s="192"/>
    </row>
    <row r="174" spans="1:13">
      <c r="A174" s="187"/>
      <c r="B174" s="209"/>
      <c r="C174" s="202">
        <f t="shared" si="17"/>
        <v>0</v>
      </c>
      <c r="D174" s="199" t="s">
        <v>0</v>
      </c>
      <c r="E174" s="210">
        <f t="shared" si="18"/>
        <v>0</v>
      </c>
      <c r="F174" s="199" t="s">
        <v>73</v>
      </c>
      <c r="G174" s="206">
        <f t="shared" si="19"/>
        <v>0</v>
      </c>
      <c r="H174" s="194"/>
      <c r="I174" s="194"/>
      <c r="J174" s="194"/>
      <c r="K174" s="194"/>
      <c r="L174" s="196"/>
      <c r="M174" s="192"/>
    </row>
    <row r="175" spans="1:13">
      <c r="A175" s="187"/>
      <c r="B175" s="209"/>
      <c r="C175" s="202">
        <f t="shared" ref="C175:C180" si="20">E43</f>
        <v>0</v>
      </c>
      <c r="D175" s="199" t="s">
        <v>0</v>
      </c>
      <c r="E175" s="210">
        <f t="shared" ref="E175:E180" si="21">F43</f>
        <v>0</v>
      </c>
      <c r="F175" s="199" t="s">
        <v>73</v>
      </c>
      <c r="G175" s="206">
        <f t="shared" si="19"/>
        <v>0</v>
      </c>
      <c r="H175" s="194"/>
      <c r="I175" s="194"/>
      <c r="J175" s="194"/>
      <c r="K175" s="194"/>
      <c r="L175" s="196"/>
      <c r="M175" s="192"/>
    </row>
    <row r="176" spans="1:13">
      <c r="A176" s="187"/>
      <c r="B176" s="209"/>
      <c r="C176" s="202">
        <f t="shared" si="20"/>
        <v>0</v>
      </c>
      <c r="D176" s="199" t="s">
        <v>0</v>
      </c>
      <c r="E176" s="210">
        <f t="shared" si="21"/>
        <v>0</v>
      </c>
      <c r="F176" s="199" t="s">
        <v>73</v>
      </c>
      <c r="G176" s="206">
        <f t="shared" si="19"/>
        <v>0</v>
      </c>
      <c r="H176" s="194"/>
      <c r="I176" s="194"/>
      <c r="J176" s="194"/>
      <c r="K176" s="194"/>
      <c r="L176" s="196"/>
      <c r="M176" s="192"/>
    </row>
    <row r="177" spans="1:13">
      <c r="A177" s="187"/>
      <c r="B177" s="209"/>
      <c r="C177" s="202">
        <f t="shared" si="20"/>
        <v>0</v>
      </c>
      <c r="D177" s="199" t="s">
        <v>0</v>
      </c>
      <c r="E177" s="210">
        <f t="shared" si="21"/>
        <v>0</v>
      </c>
      <c r="F177" s="199" t="s">
        <v>73</v>
      </c>
      <c r="G177" s="206">
        <f t="shared" si="19"/>
        <v>0</v>
      </c>
      <c r="H177" s="194"/>
      <c r="I177" s="194"/>
      <c r="J177" s="194"/>
      <c r="K177" s="194"/>
      <c r="L177" s="196"/>
      <c r="M177" s="192"/>
    </row>
    <row r="178" spans="1:13">
      <c r="A178" s="187"/>
      <c r="B178" s="209"/>
      <c r="C178" s="202">
        <f t="shared" si="20"/>
        <v>0</v>
      </c>
      <c r="D178" s="199" t="s">
        <v>0</v>
      </c>
      <c r="E178" s="210">
        <f t="shared" si="21"/>
        <v>0</v>
      </c>
      <c r="F178" s="199" t="s">
        <v>73</v>
      </c>
      <c r="G178" s="206">
        <f t="shared" si="19"/>
        <v>0</v>
      </c>
      <c r="H178" s="194"/>
      <c r="I178" s="194"/>
      <c r="J178" s="194"/>
      <c r="K178" s="194"/>
      <c r="L178" s="196"/>
      <c r="M178" s="192"/>
    </row>
    <row r="179" spans="1:13">
      <c r="A179" s="187"/>
      <c r="B179" s="209"/>
      <c r="C179" s="202">
        <f t="shared" si="20"/>
        <v>0</v>
      </c>
      <c r="D179" s="199" t="s">
        <v>0</v>
      </c>
      <c r="E179" s="210">
        <f t="shared" si="21"/>
        <v>0</v>
      </c>
      <c r="F179" s="199" t="s">
        <v>73</v>
      </c>
      <c r="G179" s="206">
        <f t="shared" si="19"/>
        <v>0</v>
      </c>
      <c r="H179" s="194"/>
      <c r="I179" s="194"/>
      <c r="J179" s="194"/>
      <c r="K179" s="194"/>
      <c r="L179" s="196"/>
      <c r="M179" s="192"/>
    </row>
    <row r="180" spans="1:13">
      <c r="A180" s="187"/>
      <c r="B180" s="209"/>
      <c r="C180" s="202">
        <f t="shared" si="20"/>
        <v>0</v>
      </c>
      <c r="D180" s="199" t="s">
        <v>0</v>
      </c>
      <c r="E180" s="210">
        <f t="shared" si="21"/>
        <v>0</v>
      </c>
      <c r="F180" s="199" t="s">
        <v>73</v>
      </c>
      <c r="G180" s="206">
        <f t="shared" si="19"/>
        <v>0</v>
      </c>
      <c r="H180" s="194"/>
      <c r="I180" s="194"/>
      <c r="J180" s="255"/>
      <c r="K180" s="194"/>
      <c r="L180" s="196"/>
      <c r="M180" s="192"/>
    </row>
    <row r="181" spans="1:13">
      <c r="A181" s="187"/>
      <c r="B181" s="209"/>
      <c r="C181" s="202">
        <f t="shared" ref="C181:C186" si="22">E58</f>
        <v>0</v>
      </c>
      <c r="D181" s="199" t="s">
        <v>0</v>
      </c>
      <c r="E181" s="210">
        <f>F58</f>
        <v>0</v>
      </c>
      <c r="F181" s="199" t="s">
        <v>73</v>
      </c>
      <c r="G181" s="206">
        <f t="shared" si="19"/>
        <v>0</v>
      </c>
      <c r="H181" s="194"/>
      <c r="I181" s="194"/>
      <c r="J181" s="255"/>
      <c r="K181" s="194"/>
      <c r="L181" s="196"/>
      <c r="M181" s="192"/>
    </row>
    <row r="182" spans="1:13">
      <c r="A182" s="187"/>
      <c r="B182" s="209"/>
      <c r="C182" s="202">
        <f t="shared" si="22"/>
        <v>0</v>
      </c>
      <c r="D182" s="199" t="s">
        <v>0</v>
      </c>
      <c r="E182" s="210">
        <f>F59</f>
        <v>0</v>
      </c>
      <c r="F182" s="199" t="s">
        <v>73</v>
      </c>
      <c r="G182" s="206">
        <f t="shared" si="19"/>
        <v>0</v>
      </c>
      <c r="H182" s="194"/>
      <c r="I182" s="194"/>
      <c r="J182" s="255"/>
      <c r="K182" s="194"/>
      <c r="L182" s="196"/>
      <c r="M182" s="192"/>
    </row>
    <row r="183" spans="1:13">
      <c r="A183" s="187"/>
      <c r="B183" s="209"/>
      <c r="C183" s="202">
        <f t="shared" si="22"/>
        <v>0</v>
      </c>
      <c r="D183" s="199" t="s">
        <v>0</v>
      </c>
      <c r="E183" s="210">
        <f t="shared" ref="E183" si="23">F60</f>
        <v>0</v>
      </c>
      <c r="F183" s="199" t="s">
        <v>73</v>
      </c>
      <c r="G183" s="206">
        <f t="shared" si="19"/>
        <v>0</v>
      </c>
      <c r="H183" s="194"/>
      <c r="I183" s="194"/>
      <c r="J183" s="255"/>
      <c r="K183" s="194"/>
      <c r="L183" s="196"/>
      <c r="M183" s="192"/>
    </row>
    <row r="184" spans="1:13">
      <c r="A184" s="187"/>
      <c r="B184" s="209"/>
      <c r="C184" s="202">
        <f t="shared" si="22"/>
        <v>0</v>
      </c>
      <c r="D184" s="199" t="s">
        <v>0</v>
      </c>
      <c r="E184" s="210">
        <f>F61</f>
        <v>0</v>
      </c>
      <c r="F184" s="199" t="s">
        <v>73</v>
      </c>
      <c r="G184" s="206">
        <f t="shared" si="19"/>
        <v>0</v>
      </c>
      <c r="H184" s="194"/>
      <c r="I184" s="194"/>
      <c r="J184" s="255"/>
      <c r="K184" s="194"/>
      <c r="L184" s="196"/>
      <c r="M184" s="192"/>
    </row>
    <row r="185" spans="1:13">
      <c r="A185" s="187"/>
      <c r="B185" s="209"/>
      <c r="C185" s="202">
        <f t="shared" si="22"/>
        <v>0</v>
      </c>
      <c r="D185" s="199" t="s">
        <v>0</v>
      </c>
      <c r="E185" s="210">
        <f>F61</f>
        <v>0</v>
      </c>
      <c r="F185" s="199" t="s">
        <v>73</v>
      </c>
      <c r="G185" s="206">
        <f t="shared" si="19"/>
        <v>0</v>
      </c>
      <c r="H185" s="194"/>
      <c r="I185" s="194"/>
      <c r="J185" s="255"/>
      <c r="K185" s="194"/>
      <c r="L185" s="196"/>
      <c r="M185" s="192"/>
    </row>
    <row r="186" spans="1:13">
      <c r="A186" s="187"/>
      <c r="B186" s="209"/>
      <c r="C186" s="202">
        <f t="shared" si="22"/>
        <v>0</v>
      </c>
      <c r="D186" s="199" t="s">
        <v>0</v>
      </c>
      <c r="E186" s="210">
        <f>F62</f>
        <v>0</v>
      </c>
      <c r="F186" s="199" t="s">
        <v>73</v>
      </c>
      <c r="G186" s="206">
        <f t="shared" si="19"/>
        <v>0</v>
      </c>
      <c r="H186" s="194"/>
      <c r="I186" s="194"/>
      <c r="J186" s="255"/>
      <c r="K186" s="194"/>
      <c r="L186" s="196"/>
      <c r="M186" s="192"/>
    </row>
    <row r="187" spans="1:13" ht="19.5">
      <c r="A187" s="187"/>
      <c r="B187" s="209"/>
      <c r="C187" s="194"/>
      <c r="D187" s="199"/>
      <c r="E187" s="194"/>
      <c r="F187" s="199"/>
      <c r="G187" s="195"/>
      <c r="H187" s="194"/>
      <c r="I187" s="198" t="s">
        <v>2</v>
      </c>
      <c r="J187" s="213">
        <f>SUM(G169:G186)</f>
        <v>0</v>
      </c>
      <c r="K187" s="208" t="s">
        <v>122</v>
      </c>
      <c r="L187" s="196"/>
      <c r="M187" s="192"/>
    </row>
    <row r="188" spans="1:13" ht="19.5">
      <c r="A188" s="187"/>
      <c r="B188" s="254" t="s">
        <v>134</v>
      </c>
      <c r="C188" s="194"/>
      <c r="D188" s="199"/>
      <c r="E188" s="194"/>
      <c r="F188" s="199"/>
      <c r="G188" s="195"/>
      <c r="H188" s="194"/>
      <c r="I188" s="194"/>
      <c r="J188" s="194"/>
      <c r="K188" s="194"/>
      <c r="L188" s="196"/>
      <c r="M188" s="192"/>
    </row>
    <row r="189" spans="1:13" ht="19.5">
      <c r="A189" s="187"/>
      <c r="B189" s="450" t="s">
        <v>159</v>
      </c>
      <c r="C189" s="451"/>
      <c r="D189" s="214" t="s">
        <v>74</v>
      </c>
      <c r="E189" s="256">
        <f>IF(J165&lt;J187,J165,J187)</f>
        <v>0</v>
      </c>
      <c r="F189" s="216" t="s">
        <v>81</v>
      </c>
      <c r="G189" s="257"/>
      <c r="H189" s="217"/>
      <c r="I189" s="217"/>
      <c r="J189" s="217"/>
      <c r="K189" s="217"/>
      <c r="L189" s="218"/>
      <c r="M189" s="192"/>
    </row>
    <row r="190" spans="1:13" ht="15" customHeight="1" thickBot="1">
      <c r="A190" s="258"/>
      <c r="B190" s="259"/>
      <c r="C190" s="259"/>
      <c r="D190" s="259"/>
      <c r="E190" s="260"/>
      <c r="F190" s="261"/>
      <c r="G190" s="262"/>
      <c r="H190" s="263"/>
      <c r="I190" s="263"/>
      <c r="J190" s="263"/>
      <c r="K190" s="263"/>
      <c r="L190" s="263"/>
      <c r="M190" s="264"/>
    </row>
    <row r="191" spans="1:13" ht="13.5" customHeight="1" thickBot="1">
      <c r="B191" s="265"/>
      <c r="C191" s="265"/>
      <c r="D191" s="266"/>
      <c r="E191" s="265"/>
      <c r="G191" s="267"/>
    </row>
    <row r="192" spans="1:13" ht="25.5">
      <c r="A192" s="183" t="s">
        <v>163</v>
      </c>
      <c r="B192" s="184"/>
      <c r="C192" s="184"/>
      <c r="D192" s="268"/>
      <c r="E192" s="185"/>
      <c r="F192" s="185"/>
      <c r="G192" s="269"/>
      <c r="H192" s="185"/>
      <c r="I192" s="185"/>
      <c r="J192" s="185"/>
      <c r="K192" s="185"/>
      <c r="L192" s="185"/>
      <c r="M192" s="186"/>
    </row>
    <row r="193" spans="1:13" ht="19.5">
      <c r="A193" s="187"/>
      <c r="B193" s="208" t="s">
        <v>98</v>
      </c>
      <c r="C193" s="194"/>
      <c r="D193" s="199"/>
      <c r="E193" s="194"/>
      <c r="F193" s="194"/>
      <c r="G193" s="195"/>
      <c r="H193" s="194"/>
      <c r="I193" s="194"/>
      <c r="J193" s="194"/>
      <c r="K193" s="194"/>
      <c r="L193" s="194"/>
      <c r="M193" s="192"/>
    </row>
    <row r="194" spans="1:13">
      <c r="A194" s="187"/>
      <c r="B194" s="194"/>
      <c r="C194" s="199" t="s">
        <v>105</v>
      </c>
      <c r="D194" s="199"/>
      <c r="E194" s="199" t="s">
        <v>106</v>
      </c>
      <c r="F194" s="194"/>
      <c r="G194" s="270" t="s">
        <v>109</v>
      </c>
      <c r="H194" s="194"/>
      <c r="I194" s="194"/>
      <c r="J194" s="194"/>
      <c r="K194" s="194"/>
      <c r="L194" s="194"/>
      <c r="M194" s="192"/>
    </row>
    <row r="195" spans="1:13">
      <c r="A195" s="187"/>
      <c r="B195" s="194"/>
      <c r="C195" s="205">
        <v>3500</v>
      </c>
      <c r="D195" s="199" t="s">
        <v>0</v>
      </c>
      <c r="E195" s="202">
        <f>H9</f>
        <v>0</v>
      </c>
      <c r="F195" s="198" t="s">
        <v>1</v>
      </c>
      <c r="G195" s="203">
        <f>C195*E195</f>
        <v>0</v>
      </c>
      <c r="H195" s="194"/>
      <c r="I195" s="194"/>
      <c r="J195" s="194"/>
      <c r="K195" s="194"/>
      <c r="L195" s="194"/>
      <c r="M195" s="192"/>
    </row>
    <row r="196" spans="1:13">
      <c r="A196" s="187"/>
      <c r="B196" s="194"/>
      <c r="C196" s="271">
        <v>3000</v>
      </c>
      <c r="D196" s="199" t="s">
        <v>0</v>
      </c>
      <c r="E196" s="202">
        <f>H10</f>
        <v>0</v>
      </c>
      <c r="F196" s="198" t="s">
        <v>1</v>
      </c>
      <c r="G196" s="203">
        <f>C196*E196</f>
        <v>0</v>
      </c>
      <c r="H196" s="194"/>
      <c r="I196" s="194"/>
      <c r="J196" s="194"/>
      <c r="K196" s="194"/>
      <c r="L196" s="194"/>
      <c r="M196" s="192"/>
    </row>
    <row r="197" spans="1:13">
      <c r="A197" s="187"/>
      <c r="B197" s="194"/>
      <c r="C197" s="201">
        <v>1500</v>
      </c>
      <c r="D197" s="199" t="s">
        <v>0</v>
      </c>
      <c r="E197" s="201">
        <f>SUM(H11:H13)</f>
        <v>0</v>
      </c>
      <c r="F197" s="199" t="s">
        <v>1</v>
      </c>
      <c r="G197" s="272">
        <f>C197*E197</f>
        <v>0</v>
      </c>
      <c r="H197" s="194"/>
      <c r="I197" s="194"/>
      <c r="J197" s="194"/>
      <c r="K197" s="194"/>
      <c r="L197" s="194"/>
      <c r="M197" s="192"/>
    </row>
    <row r="198" spans="1:13" ht="19.5">
      <c r="A198" s="187"/>
      <c r="B198" s="194"/>
      <c r="C198" s="194"/>
      <c r="D198" s="199"/>
      <c r="E198" s="195"/>
      <c r="F198" s="199"/>
      <c r="G198" s="195"/>
      <c r="H198" s="194"/>
      <c r="I198" s="198" t="s">
        <v>2</v>
      </c>
      <c r="J198" s="213">
        <f>SUM(G195:G197)</f>
        <v>0</v>
      </c>
      <c r="K198" s="208" t="s">
        <v>123</v>
      </c>
      <c r="L198" s="194"/>
      <c r="M198" s="192"/>
    </row>
    <row r="199" spans="1:13">
      <c r="A199" s="187"/>
      <c r="B199" s="194"/>
      <c r="C199" s="194"/>
      <c r="D199" s="199"/>
      <c r="E199" s="195"/>
      <c r="F199" s="199"/>
      <c r="G199" s="195"/>
      <c r="H199" s="194"/>
      <c r="I199" s="194"/>
      <c r="J199" s="194"/>
      <c r="K199" s="194"/>
      <c r="L199" s="194"/>
      <c r="M199" s="192"/>
    </row>
    <row r="200" spans="1:13" ht="19.5">
      <c r="A200" s="187"/>
      <c r="B200" s="208" t="s">
        <v>99</v>
      </c>
      <c r="C200" s="194"/>
      <c r="D200" s="199"/>
      <c r="E200" s="195"/>
      <c r="F200" s="199"/>
      <c r="G200" s="195"/>
      <c r="H200" s="194"/>
      <c r="I200" s="194"/>
      <c r="J200" s="194"/>
      <c r="K200" s="194"/>
      <c r="L200" s="194"/>
      <c r="M200" s="192"/>
    </row>
    <row r="201" spans="1:13">
      <c r="A201" s="187"/>
      <c r="B201" s="194"/>
      <c r="C201" s="198" t="s">
        <v>107</v>
      </c>
      <c r="D201" s="199"/>
      <c r="E201" s="234" t="s">
        <v>108</v>
      </c>
      <c r="F201" s="199"/>
      <c r="G201" s="234" t="s">
        <v>109</v>
      </c>
      <c r="H201" s="194"/>
      <c r="I201" s="194"/>
      <c r="J201" s="194"/>
      <c r="K201" s="194"/>
      <c r="L201" s="194"/>
      <c r="M201" s="192"/>
    </row>
    <row r="202" spans="1:13">
      <c r="A202" s="187"/>
      <c r="B202" s="194"/>
      <c r="C202" s="226">
        <f t="shared" ref="C202:C208" si="24">E70</f>
        <v>0</v>
      </c>
      <c r="D202" s="199" t="s">
        <v>0</v>
      </c>
      <c r="E202" s="201">
        <f t="shared" ref="E202:E208" si="25">F70</f>
        <v>0</v>
      </c>
      <c r="F202" s="199" t="s">
        <v>1</v>
      </c>
      <c r="G202" s="206">
        <f t="shared" ref="G202:G232" si="26">C202*E202</f>
        <v>0</v>
      </c>
      <c r="H202" s="194"/>
      <c r="I202" s="194"/>
      <c r="J202" s="194"/>
      <c r="K202" s="194"/>
      <c r="L202" s="194"/>
      <c r="M202" s="192"/>
    </row>
    <row r="203" spans="1:13">
      <c r="A203" s="187"/>
      <c r="B203" s="194"/>
      <c r="C203" s="226">
        <f t="shared" si="24"/>
        <v>0</v>
      </c>
      <c r="D203" s="199" t="s">
        <v>0</v>
      </c>
      <c r="E203" s="201">
        <f t="shared" si="25"/>
        <v>0</v>
      </c>
      <c r="F203" s="199" t="s">
        <v>1</v>
      </c>
      <c r="G203" s="206">
        <f t="shared" si="26"/>
        <v>0</v>
      </c>
      <c r="H203" s="194"/>
      <c r="I203" s="194"/>
      <c r="J203" s="194"/>
      <c r="K203" s="194"/>
      <c r="L203" s="194"/>
      <c r="M203" s="192"/>
    </row>
    <row r="204" spans="1:13">
      <c r="A204" s="187"/>
      <c r="B204" s="194"/>
      <c r="C204" s="226">
        <f t="shared" si="24"/>
        <v>0</v>
      </c>
      <c r="D204" s="199" t="s">
        <v>0</v>
      </c>
      <c r="E204" s="201">
        <f t="shared" si="25"/>
        <v>0</v>
      </c>
      <c r="F204" s="199" t="s">
        <v>1</v>
      </c>
      <c r="G204" s="206">
        <f t="shared" si="26"/>
        <v>0</v>
      </c>
      <c r="H204" s="194"/>
      <c r="I204" s="194"/>
      <c r="J204" s="194"/>
      <c r="K204" s="194"/>
      <c r="L204" s="194"/>
      <c r="M204" s="192"/>
    </row>
    <row r="205" spans="1:13">
      <c r="A205" s="187"/>
      <c r="B205" s="194"/>
      <c r="C205" s="226">
        <f t="shared" si="24"/>
        <v>0</v>
      </c>
      <c r="D205" s="199" t="s">
        <v>0</v>
      </c>
      <c r="E205" s="201">
        <f t="shared" si="25"/>
        <v>0</v>
      </c>
      <c r="F205" s="199" t="s">
        <v>1</v>
      </c>
      <c r="G205" s="206">
        <f t="shared" si="26"/>
        <v>0</v>
      </c>
      <c r="H205" s="194"/>
      <c r="I205" s="194"/>
      <c r="J205" s="194"/>
      <c r="K205" s="194"/>
      <c r="L205" s="194"/>
      <c r="M205" s="192"/>
    </row>
    <row r="206" spans="1:13">
      <c r="A206" s="187"/>
      <c r="B206" s="194"/>
      <c r="C206" s="226">
        <f t="shared" si="24"/>
        <v>0</v>
      </c>
      <c r="D206" s="199" t="s">
        <v>0</v>
      </c>
      <c r="E206" s="201">
        <f t="shared" si="25"/>
        <v>0</v>
      </c>
      <c r="F206" s="199" t="s">
        <v>1</v>
      </c>
      <c r="G206" s="206">
        <f t="shared" si="26"/>
        <v>0</v>
      </c>
      <c r="H206" s="194"/>
      <c r="I206" s="194"/>
      <c r="J206" s="194"/>
      <c r="K206" s="194"/>
      <c r="L206" s="194"/>
      <c r="M206" s="192"/>
    </row>
    <row r="207" spans="1:13">
      <c r="A207" s="187"/>
      <c r="B207" s="194"/>
      <c r="C207" s="226">
        <f t="shared" si="24"/>
        <v>0</v>
      </c>
      <c r="D207" s="199" t="s">
        <v>0</v>
      </c>
      <c r="E207" s="201">
        <f t="shared" si="25"/>
        <v>0</v>
      </c>
      <c r="F207" s="199" t="s">
        <v>1</v>
      </c>
      <c r="G207" s="206">
        <f t="shared" si="26"/>
        <v>0</v>
      </c>
      <c r="H207" s="194"/>
      <c r="I207" s="194"/>
      <c r="J207" s="194"/>
      <c r="K207" s="194"/>
      <c r="L207" s="194"/>
      <c r="M207" s="192"/>
    </row>
    <row r="208" spans="1:13">
      <c r="A208" s="187"/>
      <c r="B208" s="194"/>
      <c r="C208" s="226">
        <f t="shared" si="24"/>
        <v>0</v>
      </c>
      <c r="D208" s="199" t="s">
        <v>0</v>
      </c>
      <c r="E208" s="201">
        <f t="shared" si="25"/>
        <v>0</v>
      </c>
      <c r="F208" s="199" t="s">
        <v>1</v>
      </c>
      <c r="G208" s="206">
        <f t="shared" si="26"/>
        <v>0</v>
      </c>
      <c r="H208" s="194"/>
      <c r="I208" s="194"/>
      <c r="J208" s="194"/>
      <c r="K208" s="194"/>
      <c r="L208" s="194"/>
      <c r="M208" s="192"/>
    </row>
    <row r="209" spans="1:13">
      <c r="A209" s="187"/>
      <c r="B209" s="194"/>
      <c r="C209" s="226">
        <f t="shared" ref="C209:C214" si="27">E78</f>
        <v>0</v>
      </c>
      <c r="D209" s="199" t="s">
        <v>0</v>
      </c>
      <c r="E209" s="201">
        <f t="shared" ref="E209:E214" si="28">F78</f>
        <v>0</v>
      </c>
      <c r="F209" s="199" t="s">
        <v>1</v>
      </c>
      <c r="G209" s="206">
        <f t="shared" si="26"/>
        <v>0</v>
      </c>
      <c r="H209" s="194"/>
      <c r="I209" s="194"/>
      <c r="J209" s="194"/>
      <c r="K209" s="194"/>
      <c r="L209" s="194"/>
      <c r="M209" s="192"/>
    </row>
    <row r="210" spans="1:13">
      <c r="A210" s="187"/>
      <c r="B210" s="194"/>
      <c r="C210" s="226">
        <f t="shared" si="27"/>
        <v>0</v>
      </c>
      <c r="D210" s="199" t="s">
        <v>0</v>
      </c>
      <c r="E210" s="201">
        <f t="shared" si="28"/>
        <v>0</v>
      </c>
      <c r="F210" s="199" t="s">
        <v>1</v>
      </c>
      <c r="G210" s="206">
        <f t="shared" si="26"/>
        <v>0</v>
      </c>
      <c r="H210" s="194"/>
      <c r="I210" s="194"/>
      <c r="J210" s="194"/>
      <c r="K210" s="194"/>
      <c r="L210" s="194"/>
      <c r="M210" s="192"/>
    </row>
    <row r="211" spans="1:13">
      <c r="A211" s="187"/>
      <c r="B211" s="194"/>
      <c r="C211" s="226">
        <f t="shared" si="27"/>
        <v>0</v>
      </c>
      <c r="D211" s="199" t="s">
        <v>0</v>
      </c>
      <c r="E211" s="201">
        <f t="shared" si="28"/>
        <v>0</v>
      </c>
      <c r="F211" s="199" t="s">
        <v>1</v>
      </c>
      <c r="G211" s="206">
        <f t="shared" si="26"/>
        <v>0</v>
      </c>
      <c r="H211" s="194"/>
      <c r="I211" s="194"/>
      <c r="J211" s="194"/>
      <c r="K211" s="194"/>
      <c r="L211" s="194"/>
      <c r="M211" s="192"/>
    </row>
    <row r="212" spans="1:13">
      <c r="A212" s="187"/>
      <c r="B212" s="194"/>
      <c r="C212" s="226">
        <f t="shared" si="27"/>
        <v>0</v>
      </c>
      <c r="D212" s="199" t="s">
        <v>0</v>
      </c>
      <c r="E212" s="201">
        <f t="shared" si="28"/>
        <v>0</v>
      </c>
      <c r="F212" s="199" t="s">
        <v>1</v>
      </c>
      <c r="G212" s="206">
        <f t="shared" si="26"/>
        <v>0</v>
      </c>
      <c r="H212" s="194"/>
      <c r="I212" s="194"/>
      <c r="J212" s="194"/>
      <c r="K212" s="194"/>
      <c r="L212" s="194"/>
      <c r="M212" s="192"/>
    </row>
    <row r="213" spans="1:13">
      <c r="A213" s="187"/>
      <c r="B213" s="194"/>
      <c r="C213" s="226">
        <f t="shared" si="27"/>
        <v>0</v>
      </c>
      <c r="D213" s="199" t="s">
        <v>0</v>
      </c>
      <c r="E213" s="201">
        <f t="shared" si="28"/>
        <v>0</v>
      </c>
      <c r="F213" s="199" t="s">
        <v>1</v>
      </c>
      <c r="G213" s="206">
        <f t="shared" si="26"/>
        <v>0</v>
      </c>
      <c r="H213" s="194"/>
      <c r="I213" s="194"/>
      <c r="J213" s="194"/>
      <c r="K213" s="194"/>
      <c r="L213" s="194"/>
      <c r="M213" s="192"/>
    </row>
    <row r="214" spans="1:13">
      <c r="A214" s="187"/>
      <c r="B214" s="194"/>
      <c r="C214" s="226">
        <f t="shared" si="27"/>
        <v>0</v>
      </c>
      <c r="D214" s="199" t="s">
        <v>0</v>
      </c>
      <c r="E214" s="201">
        <f t="shared" si="28"/>
        <v>0</v>
      </c>
      <c r="F214" s="199" t="s">
        <v>1</v>
      </c>
      <c r="G214" s="206">
        <f t="shared" si="26"/>
        <v>0</v>
      </c>
      <c r="H214" s="194"/>
      <c r="I214" s="194"/>
      <c r="J214" s="194"/>
      <c r="K214" s="194"/>
      <c r="L214" s="194"/>
      <c r="M214" s="192"/>
    </row>
    <row r="215" spans="1:13">
      <c r="A215" s="187"/>
      <c r="B215" s="194"/>
      <c r="C215" s="226">
        <f t="shared" ref="C215:C220" si="29">E85</f>
        <v>0</v>
      </c>
      <c r="D215" s="199" t="s">
        <v>0</v>
      </c>
      <c r="E215" s="201">
        <f t="shared" ref="E215:E220" si="30">F85</f>
        <v>0</v>
      </c>
      <c r="F215" s="199" t="s">
        <v>1</v>
      </c>
      <c r="G215" s="206">
        <f t="shared" si="26"/>
        <v>0</v>
      </c>
      <c r="H215" s="194"/>
      <c r="I215" s="194"/>
      <c r="J215" s="194"/>
      <c r="K215" s="194"/>
      <c r="L215" s="194"/>
      <c r="M215" s="192"/>
    </row>
    <row r="216" spans="1:13">
      <c r="A216" s="187"/>
      <c r="B216" s="194"/>
      <c r="C216" s="226">
        <f t="shared" si="29"/>
        <v>0</v>
      </c>
      <c r="D216" s="199" t="s">
        <v>0</v>
      </c>
      <c r="E216" s="201">
        <f t="shared" si="30"/>
        <v>0</v>
      </c>
      <c r="F216" s="199" t="s">
        <v>1</v>
      </c>
      <c r="G216" s="206">
        <f t="shared" si="26"/>
        <v>0</v>
      </c>
      <c r="H216" s="194"/>
      <c r="I216" s="194"/>
      <c r="J216" s="194"/>
      <c r="K216" s="194"/>
      <c r="L216" s="194"/>
      <c r="M216" s="192"/>
    </row>
    <row r="217" spans="1:13">
      <c r="A217" s="187"/>
      <c r="B217" s="194"/>
      <c r="C217" s="226">
        <f t="shared" si="29"/>
        <v>0</v>
      </c>
      <c r="D217" s="199" t="s">
        <v>0</v>
      </c>
      <c r="E217" s="201">
        <f t="shared" si="30"/>
        <v>0</v>
      </c>
      <c r="F217" s="199" t="s">
        <v>1</v>
      </c>
      <c r="G217" s="206">
        <f t="shared" si="26"/>
        <v>0</v>
      </c>
      <c r="H217" s="194"/>
      <c r="I217" s="194"/>
      <c r="J217" s="194"/>
      <c r="K217" s="194"/>
      <c r="L217" s="194"/>
      <c r="M217" s="192"/>
    </row>
    <row r="218" spans="1:13">
      <c r="A218" s="187"/>
      <c r="B218" s="194"/>
      <c r="C218" s="226">
        <f t="shared" si="29"/>
        <v>0</v>
      </c>
      <c r="D218" s="199" t="s">
        <v>0</v>
      </c>
      <c r="E218" s="201">
        <f t="shared" si="30"/>
        <v>0</v>
      </c>
      <c r="F218" s="199" t="s">
        <v>1</v>
      </c>
      <c r="G218" s="206">
        <f t="shared" si="26"/>
        <v>0</v>
      </c>
      <c r="H218" s="194"/>
      <c r="I218" s="194"/>
      <c r="J218" s="194"/>
      <c r="K218" s="194"/>
      <c r="L218" s="194"/>
      <c r="M218" s="192"/>
    </row>
    <row r="219" spans="1:13">
      <c r="A219" s="187"/>
      <c r="B219" s="194"/>
      <c r="C219" s="226">
        <f t="shared" si="29"/>
        <v>0</v>
      </c>
      <c r="D219" s="199" t="s">
        <v>0</v>
      </c>
      <c r="E219" s="201">
        <f t="shared" si="30"/>
        <v>0</v>
      </c>
      <c r="F219" s="199" t="s">
        <v>1</v>
      </c>
      <c r="G219" s="206">
        <f t="shared" si="26"/>
        <v>0</v>
      </c>
      <c r="H219" s="194"/>
      <c r="I219" s="194"/>
      <c r="J219" s="194"/>
      <c r="K219" s="194"/>
      <c r="L219" s="194"/>
      <c r="M219" s="192"/>
    </row>
    <row r="220" spans="1:13">
      <c r="A220" s="187"/>
      <c r="B220" s="194"/>
      <c r="C220" s="226">
        <f t="shared" si="29"/>
        <v>0</v>
      </c>
      <c r="D220" s="199" t="s">
        <v>0</v>
      </c>
      <c r="E220" s="201">
        <f t="shared" si="30"/>
        <v>0</v>
      </c>
      <c r="F220" s="199" t="s">
        <v>1</v>
      </c>
      <c r="G220" s="206">
        <f t="shared" si="26"/>
        <v>0</v>
      </c>
      <c r="H220" s="194"/>
      <c r="I220" s="194"/>
      <c r="J220" s="194"/>
      <c r="K220" s="194"/>
      <c r="L220" s="194"/>
      <c r="M220" s="192"/>
    </row>
    <row r="221" spans="1:13">
      <c r="A221" s="187"/>
      <c r="B221" s="194"/>
      <c r="C221" s="226">
        <f>E92</f>
        <v>0</v>
      </c>
      <c r="D221" s="199" t="s">
        <v>0</v>
      </c>
      <c r="E221" s="201">
        <f t="shared" ref="E221:E226" si="31">F92</f>
        <v>0</v>
      </c>
      <c r="F221" s="199" t="s">
        <v>1</v>
      </c>
      <c r="G221" s="206">
        <f t="shared" si="26"/>
        <v>0</v>
      </c>
      <c r="H221" s="194"/>
      <c r="I221" s="194"/>
      <c r="J221" s="194"/>
      <c r="K221" s="194"/>
      <c r="L221" s="194"/>
      <c r="M221" s="192"/>
    </row>
    <row r="222" spans="1:13">
      <c r="A222" s="187"/>
      <c r="B222" s="194"/>
      <c r="C222" s="226">
        <f>E93</f>
        <v>0</v>
      </c>
      <c r="D222" s="199" t="s">
        <v>0</v>
      </c>
      <c r="E222" s="201">
        <f t="shared" si="31"/>
        <v>0</v>
      </c>
      <c r="F222" s="199" t="s">
        <v>1</v>
      </c>
      <c r="G222" s="206">
        <f t="shared" si="26"/>
        <v>0</v>
      </c>
      <c r="H222" s="194"/>
      <c r="I222" s="194"/>
      <c r="J222" s="194"/>
      <c r="K222" s="194"/>
      <c r="L222" s="194"/>
      <c r="M222" s="192"/>
    </row>
    <row r="223" spans="1:13">
      <c r="A223" s="187"/>
      <c r="B223" s="194"/>
      <c r="C223" s="226">
        <f t="shared" ref="C223:C226" si="32">E94</f>
        <v>0</v>
      </c>
      <c r="D223" s="199" t="s">
        <v>0</v>
      </c>
      <c r="E223" s="201">
        <f t="shared" si="31"/>
        <v>0</v>
      </c>
      <c r="F223" s="199" t="s">
        <v>1</v>
      </c>
      <c r="G223" s="206">
        <f t="shared" si="26"/>
        <v>0</v>
      </c>
      <c r="H223" s="194"/>
      <c r="I223" s="194"/>
      <c r="J223" s="194"/>
      <c r="K223" s="194"/>
      <c r="L223" s="194"/>
      <c r="M223" s="192"/>
    </row>
    <row r="224" spans="1:13">
      <c r="A224" s="187"/>
      <c r="B224" s="194"/>
      <c r="C224" s="226">
        <f t="shared" si="32"/>
        <v>0</v>
      </c>
      <c r="D224" s="199" t="s">
        <v>0</v>
      </c>
      <c r="E224" s="201">
        <f t="shared" si="31"/>
        <v>0</v>
      </c>
      <c r="F224" s="199" t="s">
        <v>1</v>
      </c>
      <c r="G224" s="206">
        <f t="shared" si="26"/>
        <v>0</v>
      </c>
      <c r="H224" s="194"/>
      <c r="I224" s="194"/>
      <c r="J224" s="194"/>
      <c r="K224" s="194"/>
      <c r="L224" s="194"/>
      <c r="M224" s="192"/>
    </row>
    <row r="225" spans="1:13">
      <c r="A225" s="187"/>
      <c r="B225" s="194"/>
      <c r="C225" s="226">
        <f t="shared" si="32"/>
        <v>0</v>
      </c>
      <c r="D225" s="199" t="s">
        <v>0</v>
      </c>
      <c r="E225" s="201">
        <f t="shared" si="31"/>
        <v>0</v>
      </c>
      <c r="F225" s="199" t="s">
        <v>1</v>
      </c>
      <c r="G225" s="206">
        <f t="shared" si="26"/>
        <v>0</v>
      </c>
      <c r="H225" s="194"/>
      <c r="I225" s="194"/>
      <c r="J225" s="194"/>
      <c r="K225" s="194"/>
      <c r="L225" s="194"/>
      <c r="M225" s="192"/>
    </row>
    <row r="226" spans="1:13">
      <c r="A226" s="187"/>
      <c r="B226" s="194"/>
      <c r="C226" s="226">
        <f t="shared" si="32"/>
        <v>0</v>
      </c>
      <c r="D226" s="199" t="s">
        <v>0</v>
      </c>
      <c r="E226" s="201">
        <f t="shared" si="31"/>
        <v>0</v>
      </c>
      <c r="F226" s="199" t="s">
        <v>1</v>
      </c>
      <c r="G226" s="206">
        <f t="shared" si="26"/>
        <v>0</v>
      </c>
      <c r="H226" s="194"/>
      <c r="I226" s="194"/>
      <c r="J226" s="194"/>
      <c r="K226" s="194"/>
      <c r="L226" s="194"/>
      <c r="M226" s="192"/>
    </row>
    <row r="227" spans="1:13">
      <c r="A227" s="187"/>
      <c r="B227" s="194"/>
      <c r="C227" s="226">
        <f>E99</f>
        <v>0</v>
      </c>
      <c r="D227" s="199" t="s">
        <v>0</v>
      </c>
      <c r="E227" s="201">
        <f>F99</f>
        <v>0</v>
      </c>
      <c r="F227" s="199" t="s">
        <v>1</v>
      </c>
      <c r="G227" s="206">
        <f t="shared" si="26"/>
        <v>0</v>
      </c>
      <c r="H227" s="194"/>
      <c r="I227" s="194"/>
      <c r="J227" s="194"/>
      <c r="K227" s="194"/>
      <c r="L227" s="194"/>
      <c r="M227" s="192"/>
    </row>
    <row r="228" spans="1:13">
      <c r="A228" s="187"/>
      <c r="B228" s="194"/>
      <c r="C228" s="226">
        <f>E100</f>
        <v>0</v>
      </c>
      <c r="D228" s="199" t="s">
        <v>0</v>
      </c>
      <c r="E228" s="201">
        <f>F100</f>
        <v>0</v>
      </c>
      <c r="F228" s="199" t="s">
        <v>1</v>
      </c>
      <c r="G228" s="206">
        <f t="shared" si="26"/>
        <v>0</v>
      </c>
      <c r="H228" s="194"/>
      <c r="I228" s="194"/>
      <c r="J228" s="194"/>
      <c r="K228" s="194"/>
      <c r="L228" s="194"/>
      <c r="M228" s="192"/>
    </row>
    <row r="229" spans="1:13">
      <c r="A229" s="187"/>
      <c r="B229" s="194"/>
      <c r="C229" s="226">
        <f t="shared" ref="C229:C232" si="33">E101</f>
        <v>0</v>
      </c>
      <c r="D229" s="199" t="s">
        <v>0</v>
      </c>
      <c r="E229" s="201">
        <f t="shared" ref="E229:E232" si="34">F101</f>
        <v>0</v>
      </c>
      <c r="F229" s="199" t="s">
        <v>1</v>
      </c>
      <c r="G229" s="206">
        <f t="shared" si="26"/>
        <v>0</v>
      </c>
      <c r="H229" s="194"/>
      <c r="I229" s="194"/>
      <c r="J229" s="194"/>
      <c r="K229" s="194"/>
      <c r="L229" s="194"/>
      <c r="M229" s="192"/>
    </row>
    <row r="230" spans="1:13">
      <c r="A230" s="187"/>
      <c r="B230" s="194"/>
      <c r="C230" s="226">
        <f t="shared" si="33"/>
        <v>0</v>
      </c>
      <c r="D230" s="199" t="s">
        <v>0</v>
      </c>
      <c r="E230" s="201">
        <f t="shared" si="34"/>
        <v>0</v>
      </c>
      <c r="F230" s="199" t="s">
        <v>1</v>
      </c>
      <c r="G230" s="206">
        <f t="shared" si="26"/>
        <v>0</v>
      </c>
      <c r="H230" s="194"/>
      <c r="I230" s="194"/>
      <c r="J230" s="194"/>
      <c r="K230" s="194"/>
      <c r="L230" s="194"/>
      <c r="M230" s="192"/>
    </row>
    <row r="231" spans="1:13">
      <c r="A231" s="187"/>
      <c r="B231" s="194"/>
      <c r="C231" s="226">
        <f t="shared" si="33"/>
        <v>0</v>
      </c>
      <c r="D231" s="199" t="s">
        <v>0</v>
      </c>
      <c r="E231" s="201">
        <f t="shared" si="34"/>
        <v>0</v>
      </c>
      <c r="F231" s="199" t="s">
        <v>1</v>
      </c>
      <c r="G231" s="206">
        <f t="shared" si="26"/>
        <v>0</v>
      </c>
      <c r="H231" s="194"/>
      <c r="I231" s="194"/>
      <c r="J231" s="194"/>
      <c r="K231" s="194"/>
      <c r="L231" s="194"/>
      <c r="M231" s="192"/>
    </row>
    <row r="232" spans="1:13">
      <c r="A232" s="187"/>
      <c r="B232" s="194"/>
      <c r="C232" s="226">
        <f t="shared" si="33"/>
        <v>0</v>
      </c>
      <c r="D232" s="199" t="s">
        <v>0</v>
      </c>
      <c r="E232" s="201">
        <f t="shared" si="34"/>
        <v>0</v>
      </c>
      <c r="F232" s="199" t="s">
        <v>1</v>
      </c>
      <c r="G232" s="206">
        <f t="shared" si="26"/>
        <v>0</v>
      </c>
      <c r="H232" s="194"/>
      <c r="I232" s="194"/>
      <c r="J232" s="194"/>
      <c r="K232" s="194"/>
      <c r="L232" s="194"/>
      <c r="M232" s="192"/>
    </row>
    <row r="233" spans="1:13">
      <c r="A233" s="187"/>
      <c r="B233" s="194"/>
      <c r="C233" s="273"/>
      <c r="D233" s="199"/>
      <c r="E233" s="234"/>
      <c r="F233" s="199"/>
      <c r="G233" s="195"/>
      <c r="H233" s="194"/>
      <c r="I233" s="194"/>
      <c r="J233" s="194"/>
      <c r="K233" s="194"/>
      <c r="L233" s="194"/>
      <c r="M233" s="192"/>
    </row>
    <row r="234" spans="1:13" ht="19.5">
      <c r="A234" s="187"/>
      <c r="B234" s="194"/>
      <c r="C234" s="194"/>
      <c r="D234" s="199"/>
      <c r="E234" s="195"/>
      <c r="F234" s="199"/>
      <c r="G234" s="195"/>
      <c r="H234" s="194"/>
      <c r="I234" s="198" t="s">
        <v>2</v>
      </c>
      <c r="J234" s="213">
        <f>SUM(G202:G232)</f>
        <v>0</v>
      </c>
      <c r="K234" s="208" t="s">
        <v>124</v>
      </c>
      <c r="L234" s="194"/>
      <c r="M234" s="192"/>
    </row>
    <row r="235" spans="1:13" ht="19.5">
      <c r="A235" s="187"/>
      <c r="B235" s="208" t="s">
        <v>100</v>
      </c>
      <c r="C235" s="194"/>
      <c r="D235" s="199"/>
      <c r="E235" s="195"/>
      <c r="F235" s="194"/>
      <c r="G235" s="195"/>
      <c r="H235" s="194"/>
      <c r="I235" s="194"/>
      <c r="J235" s="194"/>
      <c r="K235" s="194"/>
      <c r="L235" s="194"/>
      <c r="M235" s="192"/>
    </row>
    <row r="236" spans="1:13" ht="20.25" thickBot="1">
      <c r="A236" s="258"/>
      <c r="B236" s="457" t="s">
        <v>160</v>
      </c>
      <c r="C236" s="458"/>
      <c r="D236" s="274" t="s">
        <v>74</v>
      </c>
      <c r="E236" s="275">
        <f>IF(J198&lt;J234,J198,J234)</f>
        <v>0</v>
      </c>
      <c r="F236" s="261" t="s">
        <v>82</v>
      </c>
      <c r="G236" s="262"/>
      <c r="H236" s="263"/>
      <c r="I236" s="263"/>
      <c r="J236" s="263"/>
      <c r="K236" s="263"/>
      <c r="L236" s="263"/>
      <c r="M236" s="264"/>
    </row>
    <row r="237" spans="1:13" ht="15" customHeight="1">
      <c r="A237" s="185"/>
      <c r="D237" s="276"/>
      <c r="E237" s="267"/>
      <c r="G237" s="267"/>
    </row>
    <row r="238" spans="1:13" ht="20.25" thickBot="1">
      <c r="A238" s="263"/>
      <c r="B238" s="277"/>
      <c r="C238" s="277"/>
      <c r="D238" s="277"/>
      <c r="E238" s="278"/>
      <c r="F238" s="279"/>
      <c r="G238" s="195"/>
      <c r="H238" s="194"/>
      <c r="I238" s="194"/>
      <c r="J238" s="194"/>
      <c r="K238" s="194"/>
      <c r="L238" s="194"/>
      <c r="M238" s="192"/>
    </row>
    <row r="239" spans="1:13" ht="25.5">
      <c r="A239" s="183" t="s">
        <v>164</v>
      </c>
      <c r="B239" s="184"/>
      <c r="C239" s="184"/>
      <c r="D239" s="268"/>
      <c r="E239" s="269"/>
      <c r="F239" s="185"/>
      <c r="G239" s="269"/>
      <c r="H239" s="185"/>
      <c r="I239" s="185"/>
      <c r="J239" s="185"/>
      <c r="K239" s="185"/>
      <c r="L239" s="185"/>
      <c r="M239" s="186"/>
    </row>
    <row r="240" spans="1:13" ht="25.5" customHeight="1">
      <c r="A240" s="280"/>
      <c r="B240" s="281"/>
      <c r="C240" s="461" t="s">
        <v>118</v>
      </c>
      <c r="D240" s="462"/>
      <c r="E240" s="463"/>
      <c r="F240" s="226">
        <f>D14</f>
        <v>0</v>
      </c>
      <c r="G240" s="195"/>
      <c r="H240" s="194"/>
      <c r="I240" s="194"/>
      <c r="J240" s="194"/>
      <c r="K240" s="194"/>
      <c r="L240" s="194"/>
      <c r="M240" s="192"/>
    </row>
    <row r="241" spans="1:13" ht="25.5">
      <c r="A241" s="280"/>
      <c r="B241" s="281"/>
      <c r="C241" s="394" t="s">
        <v>119</v>
      </c>
      <c r="D241" s="395"/>
      <c r="E241" s="396"/>
      <c r="F241" s="226">
        <f>H14</f>
        <v>0</v>
      </c>
      <c r="G241" s="195"/>
      <c r="H241" s="194"/>
      <c r="I241" s="194"/>
      <c r="J241" s="194"/>
      <c r="K241" s="194"/>
      <c r="L241" s="194"/>
      <c r="M241" s="192"/>
    </row>
    <row r="242" spans="1:13" ht="25.5">
      <c r="A242" s="280"/>
      <c r="B242" s="281"/>
      <c r="C242" s="394" t="s">
        <v>2</v>
      </c>
      <c r="D242" s="395"/>
      <c r="E242" s="396"/>
      <c r="F242" s="226">
        <f>L14</f>
        <v>0</v>
      </c>
      <c r="G242" s="282" t="s">
        <v>172</v>
      </c>
      <c r="H242" s="194"/>
      <c r="I242" s="194"/>
      <c r="J242" s="194"/>
      <c r="K242" s="194"/>
      <c r="L242" s="194"/>
      <c r="M242" s="192"/>
    </row>
    <row r="243" spans="1:13" ht="25.5">
      <c r="A243" s="280"/>
      <c r="B243" s="281"/>
      <c r="C243" s="394" t="s">
        <v>3</v>
      </c>
      <c r="D243" s="395"/>
      <c r="E243" s="396"/>
      <c r="F243" s="226">
        <f>D4</f>
        <v>0</v>
      </c>
      <c r="G243" s="195"/>
      <c r="H243" s="194"/>
      <c r="I243" s="194"/>
      <c r="J243" s="194"/>
      <c r="K243" s="194"/>
      <c r="L243" s="194"/>
      <c r="M243" s="192"/>
    </row>
    <row r="244" spans="1:13" ht="14.25" customHeight="1">
      <c r="A244" s="280"/>
      <c r="B244" s="281"/>
      <c r="C244" s="281"/>
      <c r="D244" s="199"/>
      <c r="E244" s="195"/>
      <c r="F244" s="194"/>
      <c r="G244" s="195"/>
      <c r="H244" s="194"/>
      <c r="I244" s="194"/>
      <c r="J244" s="194"/>
      <c r="K244" s="194"/>
      <c r="L244" s="194"/>
      <c r="M244" s="192"/>
    </row>
    <row r="245" spans="1:13" ht="19.5">
      <c r="A245" s="187"/>
      <c r="B245" s="208" t="s">
        <v>208</v>
      </c>
      <c r="C245" s="194"/>
      <c r="D245" s="199"/>
      <c r="E245" s="195"/>
      <c r="F245" s="194"/>
      <c r="G245" s="195"/>
      <c r="H245" s="194"/>
      <c r="I245" s="194"/>
      <c r="J245" s="194"/>
      <c r="K245" s="194"/>
      <c r="L245" s="194"/>
      <c r="M245" s="192"/>
    </row>
    <row r="246" spans="1:13">
      <c r="A246" s="187"/>
      <c r="B246" s="194"/>
      <c r="C246" s="217"/>
      <c r="D246" s="199"/>
      <c r="E246" s="283" t="s">
        <v>195</v>
      </c>
      <c r="F246" s="194"/>
      <c r="G246" s="270" t="s">
        <v>109</v>
      </c>
      <c r="H246" s="194"/>
      <c r="I246" s="194"/>
      <c r="J246" s="194"/>
      <c r="K246" s="194"/>
      <c r="L246" s="194"/>
      <c r="M246" s="192"/>
    </row>
    <row r="247" spans="1:13">
      <c r="A247" s="187"/>
      <c r="B247" s="194"/>
      <c r="C247" s="284">
        <v>50</v>
      </c>
      <c r="D247" s="199" t="s">
        <v>0</v>
      </c>
      <c r="E247" s="285">
        <f>D4</f>
        <v>0</v>
      </c>
      <c r="F247" s="199" t="s">
        <v>1</v>
      </c>
      <c r="G247" s="206">
        <f>C247*E247</f>
        <v>0</v>
      </c>
      <c r="H247" s="286" t="s">
        <v>173</v>
      </c>
      <c r="I247" s="194"/>
      <c r="J247" s="194"/>
      <c r="K247" s="194"/>
      <c r="L247" s="194"/>
      <c r="M247" s="192"/>
    </row>
    <row r="248" spans="1:13">
      <c r="A248" s="187"/>
      <c r="B248" s="194"/>
      <c r="C248" s="284">
        <v>100</v>
      </c>
      <c r="D248" s="199" t="s">
        <v>0</v>
      </c>
      <c r="E248" s="285">
        <f>D4</f>
        <v>0</v>
      </c>
      <c r="F248" s="199" t="s">
        <v>1</v>
      </c>
      <c r="G248" s="206">
        <f>C248*E248</f>
        <v>0</v>
      </c>
      <c r="H248" s="286" t="s">
        <v>174</v>
      </c>
      <c r="I248" s="194"/>
      <c r="J248" s="194"/>
      <c r="K248" s="194"/>
      <c r="L248" s="194"/>
      <c r="M248" s="192"/>
    </row>
    <row r="249" spans="1:13">
      <c r="A249" s="187"/>
      <c r="B249" s="194"/>
      <c r="C249" s="287"/>
      <c r="D249" s="199"/>
      <c r="E249" s="234"/>
      <c r="F249" s="199"/>
      <c r="G249" s="195"/>
      <c r="H249" s="286"/>
      <c r="I249" s="194"/>
      <c r="J249" s="194"/>
      <c r="K249" s="194"/>
      <c r="L249" s="194"/>
      <c r="M249" s="192"/>
    </row>
    <row r="250" spans="1:13" ht="19.5">
      <c r="A250" s="187"/>
      <c r="B250" s="208" t="s">
        <v>205</v>
      </c>
      <c r="C250" s="287"/>
      <c r="D250" s="199"/>
      <c r="E250" s="234"/>
      <c r="F250" s="199"/>
      <c r="G250" s="195"/>
      <c r="H250" s="286"/>
      <c r="I250" s="194"/>
      <c r="J250" s="194"/>
      <c r="K250" s="194"/>
      <c r="L250" s="194"/>
      <c r="M250" s="192"/>
    </row>
    <row r="251" spans="1:13">
      <c r="A251" s="187"/>
      <c r="B251" s="194"/>
      <c r="C251" s="464" t="s">
        <v>175</v>
      </c>
      <c r="D251" s="464"/>
      <c r="E251" s="464"/>
      <c r="F251" s="199" t="s">
        <v>73</v>
      </c>
      <c r="G251" s="206" t="str">
        <f>IF(F242&gt;G247,G247,IF(F242&lt;1,"0",F242))</f>
        <v>0</v>
      </c>
      <c r="H251" s="286" t="s">
        <v>185</v>
      </c>
      <c r="I251" s="194"/>
      <c r="J251" s="194"/>
      <c r="K251" s="194"/>
      <c r="L251" s="194"/>
      <c r="M251" s="192"/>
    </row>
    <row r="252" spans="1:13">
      <c r="A252" s="187"/>
      <c r="B252" s="194"/>
      <c r="C252" s="201" t="s">
        <v>182</v>
      </c>
      <c r="D252" s="199" t="s">
        <v>0</v>
      </c>
      <c r="E252" s="242" t="s">
        <v>196</v>
      </c>
      <c r="F252" s="199" t="s">
        <v>73</v>
      </c>
      <c r="G252" s="288">
        <f>2500*G251</f>
        <v>0</v>
      </c>
      <c r="H252" s="289" t="s">
        <v>186</v>
      </c>
      <c r="I252" s="194"/>
      <c r="J252" s="194"/>
      <c r="K252" s="194"/>
      <c r="L252" s="194"/>
      <c r="M252" s="192"/>
    </row>
    <row r="253" spans="1:13">
      <c r="A253" s="187"/>
      <c r="B253" s="194"/>
      <c r="C253" s="234"/>
      <c r="D253" s="199"/>
      <c r="E253" s="234"/>
      <c r="F253" s="199"/>
      <c r="G253" s="195"/>
      <c r="H253" s="286"/>
      <c r="I253" s="194"/>
      <c r="J253" s="194"/>
      <c r="K253" s="194"/>
      <c r="L253" s="194"/>
      <c r="M253" s="192"/>
    </row>
    <row r="254" spans="1:13" ht="19.5">
      <c r="A254" s="187"/>
      <c r="B254" s="208" t="s">
        <v>206</v>
      </c>
      <c r="C254" s="234"/>
      <c r="D254" s="199"/>
      <c r="E254" s="234"/>
      <c r="F254" s="199"/>
      <c r="G254" s="195"/>
      <c r="H254" s="286"/>
      <c r="I254" s="194"/>
      <c r="J254" s="194"/>
      <c r="K254" s="194"/>
      <c r="L254" s="194"/>
      <c r="M254" s="192"/>
    </row>
    <row r="255" spans="1:13">
      <c r="A255" s="187"/>
      <c r="B255" s="194"/>
      <c r="C255" s="242" t="s">
        <v>199</v>
      </c>
      <c r="D255" s="199" t="s">
        <v>4</v>
      </c>
      <c r="E255" s="242" t="s">
        <v>200</v>
      </c>
      <c r="F255" s="199" t="s">
        <v>1</v>
      </c>
      <c r="G255" s="206">
        <f>G248-G247</f>
        <v>0</v>
      </c>
      <c r="H255" s="286" t="s">
        <v>180</v>
      </c>
      <c r="I255" s="194"/>
      <c r="J255" s="194"/>
      <c r="K255" s="194"/>
      <c r="L255" s="194"/>
      <c r="M255" s="192"/>
    </row>
    <row r="256" spans="1:13">
      <c r="A256" s="187"/>
      <c r="B256" s="194"/>
      <c r="C256" s="242" t="s">
        <v>204</v>
      </c>
      <c r="D256" s="199" t="s">
        <v>4</v>
      </c>
      <c r="E256" s="242" t="s">
        <v>196</v>
      </c>
      <c r="F256" s="199" t="s">
        <v>73</v>
      </c>
      <c r="G256" s="206">
        <f>F242-G251</f>
        <v>0</v>
      </c>
      <c r="H256" s="286" t="s">
        <v>181</v>
      </c>
      <c r="I256" s="194"/>
      <c r="J256" s="194"/>
      <c r="K256" s="194"/>
      <c r="L256" s="194"/>
      <c r="M256" s="192"/>
    </row>
    <row r="257" spans="1:13">
      <c r="A257" s="187"/>
      <c r="C257" s="464" t="s">
        <v>202</v>
      </c>
      <c r="D257" s="464"/>
      <c r="E257" s="464"/>
      <c r="F257" s="199" t="s">
        <v>1</v>
      </c>
      <c r="G257" s="206" t="str">
        <f>IF(G255&gt;G256,G256,IF(G255&lt;1,"0",G255))</f>
        <v>0</v>
      </c>
      <c r="H257" s="289" t="s">
        <v>187</v>
      </c>
      <c r="I257" s="194"/>
      <c r="J257" s="194"/>
      <c r="K257" s="194"/>
      <c r="L257" s="194"/>
      <c r="M257" s="192"/>
    </row>
    <row r="258" spans="1:13">
      <c r="A258" s="187"/>
      <c r="B258" s="194"/>
      <c r="C258" s="201" t="s">
        <v>184</v>
      </c>
      <c r="D258" s="199" t="s">
        <v>0</v>
      </c>
      <c r="E258" s="242" t="s">
        <v>197</v>
      </c>
      <c r="F258" s="199" t="s">
        <v>1</v>
      </c>
      <c r="G258" s="288">
        <f>1800*G257</f>
        <v>0</v>
      </c>
      <c r="H258" s="286" t="s">
        <v>188</v>
      </c>
      <c r="I258" s="194"/>
      <c r="J258" s="194"/>
      <c r="K258" s="194"/>
      <c r="L258" s="194"/>
      <c r="M258" s="192"/>
    </row>
    <row r="259" spans="1:13">
      <c r="A259" s="187"/>
      <c r="B259" s="194"/>
      <c r="C259" s="234"/>
      <c r="D259" s="199"/>
      <c r="E259" s="234"/>
      <c r="F259" s="199"/>
      <c r="G259" s="195"/>
      <c r="H259" s="286"/>
      <c r="I259" s="194"/>
      <c r="J259" s="194"/>
      <c r="K259" s="194"/>
      <c r="L259" s="194"/>
      <c r="M259" s="192"/>
    </row>
    <row r="260" spans="1:13" ht="19.5">
      <c r="A260" s="187"/>
      <c r="B260" s="208" t="s">
        <v>207</v>
      </c>
      <c r="C260" s="234"/>
      <c r="D260" s="199"/>
      <c r="E260" s="234"/>
      <c r="F260" s="199"/>
      <c r="G260" s="195"/>
      <c r="H260" s="286"/>
      <c r="I260" s="194"/>
      <c r="J260" s="194"/>
      <c r="K260" s="194"/>
      <c r="L260" s="194"/>
      <c r="M260" s="192"/>
    </row>
    <row r="261" spans="1:13">
      <c r="A261" s="187"/>
      <c r="B261" s="194"/>
      <c r="C261" s="242" t="s">
        <v>204</v>
      </c>
      <c r="D261" s="199" t="s">
        <v>4</v>
      </c>
      <c r="E261" s="242" t="s">
        <v>199</v>
      </c>
      <c r="F261" s="199" t="s">
        <v>73</v>
      </c>
      <c r="G261" s="206">
        <f>F242-G248</f>
        <v>0</v>
      </c>
      <c r="H261" s="286" t="s">
        <v>189</v>
      </c>
      <c r="I261" s="194"/>
      <c r="J261" s="194"/>
      <c r="K261" s="194"/>
      <c r="L261" s="194"/>
      <c r="M261" s="192"/>
    </row>
    <row r="262" spans="1:13">
      <c r="A262" s="187"/>
      <c r="B262" s="194"/>
      <c r="C262" s="242" t="s">
        <v>204</v>
      </c>
      <c r="D262" s="199" t="s">
        <v>4</v>
      </c>
      <c r="E262" s="242" t="s">
        <v>201</v>
      </c>
      <c r="F262" s="199" t="s">
        <v>73</v>
      </c>
      <c r="G262" s="206">
        <f>F242-(G251+G257)</f>
        <v>0</v>
      </c>
      <c r="H262" s="286" t="s">
        <v>190</v>
      </c>
      <c r="I262" s="194"/>
      <c r="J262" s="194"/>
      <c r="K262" s="194"/>
      <c r="L262" s="194"/>
      <c r="M262" s="192"/>
    </row>
    <row r="263" spans="1:13">
      <c r="A263" s="187"/>
      <c r="C263" s="464" t="s">
        <v>203</v>
      </c>
      <c r="D263" s="464"/>
      <c r="E263" s="464"/>
      <c r="F263" s="199" t="s">
        <v>1</v>
      </c>
      <c r="G263" s="272" t="str">
        <f>IF(G261&gt;G262,G262,IF(G261&lt;1,"0",G261))</f>
        <v>0</v>
      </c>
      <c r="H263" s="289" t="s">
        <v>191</v>
      </c>
      <c r="I263" s="194"/>
      <c r="J263" s="194"/>
      <c r="K263" s="194"/>
      <c r="L263" s="194"/>
      <c r="M263" s="192"/>
    </row>
    <row r="264" spans="1:13">
      <c r="A264" s="187"/>
      <c r="B264" s="194"/>
      <c r="C264" s="201" t="s">
        <v>183</v>
      </c>
      <c r="D264" s="199" t="s">
        <v>0</v>
      </c>
      <c r="E264" s="242" t="s">
        <v>198</v>
      </c>
      <c r="F264" s="199" t="s">
        <v>1</v>
      </c>
      <c r="G264" s="288">
        <f>1100*G263</f>
        <v>0</v>
      </c>
      <c r="H264" s="289" t="s">
        <v>192</v>
      </c>
      <c r="I264" s="194"/>
      <c r="J264" s="194"/>
      <c r="K264" s="194"/>
      <c r="L264" s="194"/>
      <c r="M264" s="192"/>
    </row>
    <row r="265" spans="1:13">
      <c r="A265" s="187"/>
      <c r="B265" s="194"/>
      <c r="C265" s="234"/>
      <c r="D265" s="199"/>
      <c r="E265" s="234"/>
      <c r="F265" s="199"/>
      <c r="G265" s="255"/>
      <c r="H265" s="194"/>
      <c r="I265" s="194"/>
      <c r="J265" s="194"/>
      <c r="K265" s="273"/>
      <c r="L265" s="194"/>
      <c r="M265" s="192"/>
    </row>
    <row r="266" spans="1:13">
      <c r="A266" s="187"/>
      <c r="B266" s="194"/>
      <c r="C266" s="287"/>
      <c r="D266" s="199"/>
      <c r="E266" s="234"/>
      <c r="F266" s="199"/>
      <c r="G266" s="195"/>
      <c r="H266" s="194"/>
      <c r="I266" s="194"/>
      <c r="J266" s="194"/>
      <c r="K266" s="194"/>
      <c r="L266" s="194"/>
      <c r="M266" s="192"/>
    </row>
    <row r="267" spans="1:13" ht="19.5">
      <c r="A267" s="187"/>
      <c r="B267" s="208"/>
      <c r="C267" s="465" t="s">
        <v>193</v>
      </c>
      <c r="D267" s="465"/>
      <c r="E267" s="465"/>
      <c r="F267" s="199" t="s">
        <v>1</v>
      </c>
      <c r="G267" s="206">
        <f>G252+G258+G264</f>
        <v>0</v>
      </c>
      <c r="H267" s="194"/>
      <c r="I267" s="194"/>
      <c r="J267" s="194"/>
      <c r="K267" s="194"/>
      <c r="L267" s="194"/>
      <c r="M267" s="192"/>
    </row>
    <row r="268" spans="1:13" ht="19.5">
      <c r="A268" s="187"/>
      <c r="B268" s="194"/>
      <c r="C268" s="194"/>
      <c r="D268" s="199"/>
      <c r="E268" s="195"/>
      <c r="F268" s="194"/>
      <c r="G268" s="195"/>
      <c r="H268" s="194"/>
      <c r="I268" s="198" t="s">
        <v>2</v>
      </c>
      <c r="J268" s="213">
        <f>G252+G258+G264</f>
        <v>0</v>
      </c>
      <c r="K268" s="208" t="s">
        <v>125</v>
      </c>
      <c r="L268" s="194"/>
      <c r="M268" s="192"/>
    </row>
    <row r="269" spans="1:13">
      <c r="A269" s="187"/>
      <c r="B269" s="194"/>
      <c r="C269" s="194"/>
      <c r="D269" s="199"/>
      <c r="E269" s="195"/>
      <c r="F269" s="194"/>
      <c r="G269" s="195"/>
      <c r="H269" s="194"/>
      <c r="I269" s="194"/>
      <c r="J269" s="194"/>
      <c r="K269" s="194"/>
      <c r="L269" s="194"/>
      <c r="M269" s="192"/>
    </row>
    <row r="270" spans="1:13" ht="19.5">
      <c r="A270" s="187"/>
      <c r="B270" s="208" t="s">
        <v>209</v>
      </c>
      <c r="C270" s="194"/>
      <c r="D270" s="199"/>
      <c r="E270" s="195"/>
      <c r="F270" s="194"/>
      <c r="G270" s="195"/>
      <c r="H270" s="194"/>
      <c r="I270" s="194"/>
      <c r="J270" s="194"/>
      <c r="K270" s="194"/>
      <c r="L270" s="194"/>
      <c r="M270" s="192"/>
    </row>
    <row r="271" spans="1:13" ht="20.25" thickBot="1">
      <c r="A271" s="258"/>
      <c r="B271" s="459" t="s">
        <v>161</v>
      </c>
      <c r="C271" s="460"/>
      <c r="D271" s="274" t="s">
        <v>1</v>
      </c>
      <c r="E271" s="275">
        <f>J268</f>
        <v>0</v>
      </c>
      <c r="F271" s="261" t="s">
        <v>83</v>
      </c>
      <c r="G271" s="262"/>
      <c r="H271" s="263"/>
      <c r="I271" s="263"/>
      <c r="J271" s="263"/>
      <c r="K271" s="263"/>
      <c r="L271" s="263"/>
      <c r="M271" s="264"/>
    </row>
    <row r="272" spans="1:13" ht="10.5" customHeight="1" thickBot="1">
      <c r="B272" s="291"/>
      <c r="C272" s="291"/>
      <c r="D272" s="291"/>
      <c r="E272" s="292"/>
      <c r="F272" s="293"/>
      <c r="G272" s="267"/>
    </row>
    <row r="273" spans="1:13" ht="25.5" customHeight="1">
      <c r="A273" s="452" t="s">
        <v>230</v>
      </c>
      <c r="B273" s="453"/>
      <c r="C273" s="453"/>
      <c r="D273" s="453"/>
      <c r="E273" s="453"/>
      <c r="F273" s="185"/>
      <c r="G273" s="269"/>
      <c r="H273" s="185"/>
      <c r="I273" s="185"/>
      <c r="J273" s="185"/>
      <c r="K273" s="185"/>
      <c r="L273" s="185"/>
      <c r="M273" s="186"/>
    </row>
    <row r="274" spans="1:13" ht="25.5" customHeight="1" thickBot="1">
      <c r="A274" s="258"/>
      <c r="B274" s="454" t="s">
        <v>85</v>
      </c>
      <c r="C274" s="454"/>
      <c r="D274" s="454"/>
      <c r="E274" s="454"/>
      <c r="F274" s="294" t="s">
        <v>1</v>
      </c>
      <c r="G274" s="295">
        <f>E138+E189+E236+E271</f>
        <v>0</v>
      </c>
      <c r="H274" s="263"/>
      <c r="I274" s="263"/>
      <c r="J274" s="263"/>
      <c r="K274" s="263"/>
      <c r="L274" s="263"/>
      <c r="M274" s="264"/>
    </row>
    <row r="275" spans="1:13">
      <c r="E275" s="267"/>
      <c r="G275" s="267"/>
    </row>
    <row r="276" spans="1:13">
      <c r="E276" s="267"/>
      <c r="G276" s="267"/>
    </row>
    <row r="277" spans="1:13">
      <c r="E277" s="267"/>
    </row>
  </sheetData>
  <sheetProtection algorithmName="SHA-512" hashValue="O7Da3YPJPQq4c82os6h0zMKVlyOiyookBnRjtrS1r8sk0kgmVFtX0gcJFyQq3wsiORC3pgDynuRO96R6Edc3Hg==" saltValue="zytxDcmImi3kxx0IKGZjUQ==" spinCount="100000" sheet="1" objects="1" scenarios="1"/>
  <mergeCells count="71">
    <mergeCell ref="C263:E263"/>
    <mergeCell ref="C267:E267"/>
    <mergeCell ref="B271:C271"/>
    <mergeCell ref="A273:E273"/>
    <mergeCell ref="B274:E274"/>
    <mergeCell ref="C257:E257"/>
    <mergeCell ref="C148:I148"/>
    <mergeCell ref="C154:I154"/>
    <mergeCell ref="C161:I161"/>
    <mergeCell ref="C165:H165"/>
    <mergeCell ref="B189:C189"/>
    <mergeCell ref="B236:C236"/>
    <mergeCell ref="C240:E240"/>
    <mergeCell ref="C241:E241"/>
    <mergeCell ref="C242:E242"/>
    <mergeCell ref="C243:E243"/>
    <mergeCell ref="C251:E251"/>
    <mergeCell ref="C144:E144"/>
    <mergeCell ref="B91:E91"/>
    <mergeCell ref="B92:C97"/>
    <mergeCell ref="B98:E98"/>
    <mergeCell ref="B99:C104"/>
    <mergeCell ref="B105:E105"/>
    <mergeCell ref="B106:E106"/>
    <mergeCell ref="B108:L108"/>
    <mergeCell ref="B138:C138"/>
    <mergeCell ref="C141:E141"/>
    <mergeCell ref="C142:E142"/>
    <mergeCell ref="C143:E143"/>
    <mergeCell ref="B66:E66"/>
    <mergeCell ref="B69:C69"/>
    <mergeCell ref="H69:N90"/>
    <mergeCell ref="B70:C76"/>
    <mergeCell ref="B77:E77"/>
    <mergeCell ref="B78:C83"/>
    <mergeCell ref="B84:E84"/>
    <mergeCell ref="B85:C90"/>
    <mergeCell ref="B65:E65"/>
    <mergeCell ref="B36:B49"/>
    <mergeCell ref="C36:C42"/>
    <mergeCell ref="D42:E42"/>
    <mergeCell ref="C43:C49"/>
    <mergeCell ref="D49:E49"/>
    <mergeCell ref="B50:E50"/>
    <mergeCell ref="B51:B64"/>
    <mergeCell ref="C51:C57"/>
    <mergeCell ref="D57:E57"/>
    <mergeCell ref="C58:C64"/>
    <mergeCell ref="D64:E64"/>
    <mergeCell ref="B16:C16"/>
    <mergeCell ref="B18:G18"/>
    <mergeCell ref="C20:D20"/>
    <mergeCell ref="H20:N64"/>
    <mergeCell ref="B21:B34"/>
    <mergeCell ref="C21:C27"/>
    <mergeCell ref="D27:E27"/>
    <mergeCell ref="C28:C34"/>
    <mergeCell ref="D34:E34"/>
    <mergeCell ref="B35:E35"/>
    <mergeCell ref="B15:C15"/>
    <mergeCell ref="B1:L1"/>
    <mergeCell ref="B2:G2"/>
    <mergeCell ref="B4:C4"/>
    <mergeCell ref="B6:G6"/>
    <mergeCell ref="B8:C8"/>
    <mergeCell ref="B9:C9"/>
    <mergeCell ref="B10:C10"/>
    <mergeCell ref="B11:C11"/>
    <mergeCell ref="B12:C12"/>
    <mergeCell ref="B13:C13"/>
    <mergeCell ref="B14:C14"/>
  </mergeCells>
  <phoneticPr fontId="2"/>
  <pageMargins left="0.7" right="0.7" top="0.75" bottom="0.75" header="0.3" footer="0.3"/>
  <pageSetup paperSize="9" scale="60" fitToHeight="0" orientation="portrait" r:id="rId1"/>
  <rowBreaks count="6" manualBreakCount="6">
    <brk id="17" max="12" man="1"/>
    <brk id="67" max="12" man="1"/>
    <brk id="107" max="12" man="1"/>
    <brk id="165" max="12" man="1"/>
    <brk id="190" max="12" man="1"/>
    <brk id="237"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実績報告書（記入例）</vt:lpstr>
      <vt:lpstr>実績報告書（様式）</vt:lpstr>
      <vt:lpstr>積算計算書（自動計算）</vt:lpstr>
      <vt:lpstr>（参考）入力例</vt:lpstr>
      <vt:lpstr>入力シート（２月分）</vt:lpstr>
      <vt:lpstr>入力シート（３月分）</vt:lpstr>
      <vt:lpstr>'（参考）入力例'!Print_Area</vt:lpstr>
      <vt:lpstr>'実績報告書（記入例）'!Print_Area</vt:lpstr>
      <vt:lpstr>'実績報告書（様式）'!Print_Area</vt:lpstr>
      <vt:lpstr>'積算計算書（自動計算）'!Print_Area</vt:lpstr>
      <vt:lpstr>'入力シート（２月分）'!Print_Area</vt:lpstr>
      <vt:lpstr>'入力シート（３月分）'!Print_Area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2023-03-14T04:16:20Z</dcterms:modified>
</cp:coreProperties>
</file>